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abel TER Lengkap" sheetId="2" state="visible" r:id="rId4"/>
    <sheet name="Kalkulator PPh21 TER" sheetId="3" state="visible" r:id="rId5"/>
    <sheet name="Rekonsiliasi Desembe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<sst xmlns="http://schemas.openxmlformats.org/spreadsheetml/2006/main" count="74" uniqueCount="64">
  <si>
    <t xml:space="preserve">Kalkulator Pajak TER Otomatis Excel 2026</t>
  </si>
  <si>
    <t xml:space="preserve">Tentang File Ini</t>
  </si>
  <si>
    <t xml:space="preserve">File ini adalah kalkulator PPh 21 metode TER yang FOKUS KHUSUS pada perhitungan pajak</t>
  </si>
  <si>
    <t xml:space="preserve">(tanpa BPJS), dilengkapi tabel TER LENGKAP (44/40/41 lapisan penuh, bukan potongan),</t>
  </si>
  <si>
    <t xml:space="preserve">kalkulator multi-karyawan, dan simulasi rekonsiliasi progresif masa Desember.</t>
  </si>
  <si>
    <t xml:space="preserve">Cara Pakai</t>
  </si>
  <si>
    <t xml:space="preserve">1. Buka sheet 'Kalkulator PPh21 TER', isi kolom KUNING (Nama, Status PTKP, Gaji Bruto Bulanan)</t>
  </si>
  <si>
    <t xml:space="preserve">   untuk setiap karyawan. Kategori TER dan PPh 21 terhitung otomatis.</t>
  </si>
  <si>
    <t xml:space="preserve">2. Sheet 'Tabel TER Lengkap' berisi rujukan resmi PENUH 44 lapisan Kategori A, 40 lapisan</t>
  </si>
  <si>
    <t xml:space="preserve">   Kategori B, dan 41 lapisan Kategori C — mencakup gaji berapa pun, tidak dipotong.</t>
  </si>
  <si>
    <t xml:space="preserve">3. Sheet 'Rekonsiliasi Desember' mensimulasikan perhitungan progresif akhir tahun sesuai</t>
  </si>
  <si>
    <t xml:space="preserve">   Pasal 17 UU PPh, untuk menentukan PPh 21 yang dipotong khusus pada masa Desember.</t>
  </si>
  <si>
    <t xml:space="preserve">Kategori TER Berdasarkan Status PTKP</t>
  </si>
  <si>
    <t xml:space="preserve">TER A -&gt; TK/0, TK/1, K/0</t>
  </si>
  <si>
    <t xml:space="preserve">TER B -&gt; TK/2, TK/3, K/1, K/2</t>
  </si>
  <si>
    <t xml:space="preserve">TER C -&gt; K/3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</si>
  <si>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</si>
  <si>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</si>
  <si>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</si>
  <si>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</si>
  <si>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PPh 21 TER: PP No. 58 Tahun 2023 &amp; PMK No. 168 Tahun 2023. Tarif progresif Pasal 17: UU No. 7</t>
  </si>
  <si>
    <t xml:space="preserve">Tahun 2021 (UU HPP). File ini fokus PPh 21 saja; untuk perhitungan lengkap dengan BPJS,</t>
  </si>
  <si>
    <t xml:space="preserve">gunakan Template Gaji Karyawan Excel lengkap (lihat CTA di artikel).</t>
  </si>
  <si>
    <t xml:space="preserve">Tabel Lengkap TER Kategori A, B, C (Data Resmi PMK 168/2023)</t>
  </si>
  <si>
    <t xml:space="preserve">Bawah TER A</t>
  </si>
  <si>
    <t xml:space="preserve">Atas</t>
  </si>
  <si>
    <t xml:space="preserve">Tarif</t>
  </si>
  <si>
    <t xml:space="preserve">Bawah TER B</t>
  </si>
  <si>
    <t xml:space="preserve">Bawah TER C</t>
  </si>
  <si>
    <t xml:space="preserve">Ke atas</t>
  </si>
  <si>
    <t xml:space="preserve">Sumber: Lampiran PMK Nomor 168 Tahun 2023, dokumen resmi Direktorat Jenderal Pajak (pajak.go.id).</t>
  </si>
  <si>
    <t xml:space="preserve">Kalkulator PPh 21 TER Multi-Karyawan</t>
  </si>
  <si>
    <t xml:space="preserve">Nama</t>
  </si>
  <si>
    <t xml:space="preserve">Status PTKP</t>
  </si>
  <si>
    <t xml:space="preserve">Gaji Bruto Bulanan</t>
  </si>
  <si>
    <t xml:space="preserve">Kat. TER</t>
  </si>
  <si>
    <t xml:space="preserve">Tarif TER</t>
  </si>
  <si>
    <t xml:space="preserve">PPh 21 Bulanan</t>
  </si>
  <si>
    <t xml:space="preserve">Siti Aminah</t>
  </si>
  <si>
    <t xml:space="preserve">K/0</t>
  </si>
  <si>
    <t xml:space="preserve">Budi Santoso</t>
  </si>
  <si>
    <t xml:space="preserve">K/1</t>
  </si>
  <si>
    <t xml:space="preserve">Dewi Lestari</t>
  </si>
  <si>
    <t xml:space="preserve">TK/0</t>
  </si>
  <si>
    <t xml:space="preserve">Rahmat Hidayat</t>
  </si>
  <si>
    <t xml:space="preserve">K/2</t>
  </si>
  <si>
    <t xml:space="preserve">Ani Kusuma</t>
  </si>
  <si>
    <t xml:space="preserve">Joko Prasetyo</t>
  </si>
  <si>
    <t xml:space="preserve">Rina Wulandari</t>
  </si>
  <si>
    <t xml:space="preserve">TK/1</t>
  </si>
  <si>
    <t xml:space="preserve">Agus Setiawan</t>
  </si>
  <si>
    <t xml:space="preserve">K/3</t>
  </si>
  <si>
    <t xml:space="preserve">TOTAL PPh 21</t>
  </si>
  <si>
    <t xml:space="preserve">Simulasi Rekonsiliasi Progresif Masa Desember</t>
  </si>
  <si>
    <t xml:space="preserve">Penghasilan Bruto Setahun (Jan-Des)</t>
  </si>
  <si>
    <t xml:space="preserve">Total PPh 21 TER Sudah Dipotong (Jan-Nov)</t>
  </si>
  <si>
    <t xml:space="preserve">Biaya Jabatan (5% x Bruto, maks Rp6.000.000/tahun)</t>
  </si>
  <si>
    <t xml:space="preserve">PTKP Setahun (sesuai status)</t>
  </si>
  <si>
    <t xml:space="preserve">Penghasilan Neto Setahun</t>
  </si>
  <si>
    <t xml:space="preserve">PKP Setahun (Neto - PTKP)</t>
  </si>
  <si>
    <t xml:space="preserve">PPh 21 Terutang Setahun (Tarif Progresif Ps.17)</t>
  </si>
  <si>
    <t xml:space="preserve">Hasil Perhitungan</t>
  </si>
  <si>
    <t xml:space="preserve">PPh 21 Masa Desember (Setahun - TER Jan-Nov)</t>
  </si>
  <si>
    <t xml:space="preserve">Catatan: tarif progresif Ps.17 UU HPP 7/2021: 5% (0-60jt), 15% (60-250jt), 25% (250-500jt), 30% (500jt-5M), 35% (&gt;5M).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</si>
</sst>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7598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75985"/>
      <name val="Arial"/>
      <family val="0"/>
      <charset val="1"/>
    </font>
    <font>
      <b val="true"/>
      <sz val="12"/>
      <color rgb="FF065F46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75985"/>
        <bgColor rgb="FF0369A1"/>
      </patternFill>
    </fill>
    <fill>
      <patternFill patternType="solid">
        <fgColor rgb="FF0369A1"/>
        <bgColor rgb="FF075985"/>
      </patternFill>
    </fill>
    <fill>
      <patternFill patternType="solid">
        <fgColor rgb="FFF0F9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DBEAFE"/>
      </patternFill>
    </fill>
    <fill>
      <patternFill patternType="solid">
        <fgColor rgb="FFDBEAFE"/>
        <bgColor rgb="FFD1FAE5"/>
      </patternFill>
    </fill>
    <fill>
      <patternFill patternType="solid">
        <fgColor rgb="FFA7F3D0"/>
        <bgColor rgb="FFD1FA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75985"/>
      <rgbColor rgb="FFC0C0C0"/>
      <rgbColor rgb="FF808080"/>
      <rgbColor rgb="FF9999FF"/>
      <rgbColor rgb="FF993366"/>
      <rgbColor rgb="FFFFFFCC"/>
      <rgbColor rgb="FFDBEAFE"/>
      <rgbColor rgb="FF660066"/>
      <rgbColor rgb="FFFF8080"/>
      <rgbColor rgb="FF0369A1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F0F9FF"/>
      <rgbColor rgb="FFD1FAE5"/>
      <rgbColor rgb="FFFFFF99"/>
      <rgbColor rgb="FFA7F3D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/>
    </row>
    <row r="26" customFormat="false" ht="15" hidden="false" customHeight="false" outlineLevel="0" collapsed="false">
      <c r="B26" s="3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26"/>
    <col collapsed="false" customWidth="true" hidden="false" outlineLevel="0" max="4" min="4" style="0" width="10"/>
    <col collapsed="false" customWidth="true" hidden="false" outlineLevel="0" max="5" min="5" style="0" width="3"/>
    <col collapsed="false" customWidth="true" hidden="false" outlineLevel="0" max="6" min="6" style="0" width="6"/>
    <col collapsed="false" customWidth="true" hidden="false" outlineLevel="0" max="7" min="7" style="0" width="26"/>
    <col collapsed="false" customWidth="true" hidden="false" outlineLevel="0" max="8" min="8" style="0" width="10"/>
    <col collapsed="false" customWidth="true" hidden="false" outlineLevel="0" max="9" min="9" style="0" width="3"/>
    <col collapsed="false" customWidth="true" hidden="false" outlineLevel="0" max="10" min="10" style="0" width="6"/>
    <col collapsed="false" customWidth="true" hidden="false" outlineLevel="0" max="11" min="11" style="0" width="26"/>
    <col collapsed="false" customWidth="true" hidden="false" outlineLevel="0" max="12" min="12" style="0" width="10"/>
  </cols>
  <sheetData>
    <row r="2" customFormat="false" ht="25.5" hidden="false" customHeight="true" outlineLevel="0" collapsed="false">
      <c r="B2" s="4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4" customFormat="false" ht="35.05" hidden="false" customHeight="false" outlineLevel="0" collapsed="false">
      <c r="B4" s="5" t="s">
        <v>24</v>
      </c>
      <c r="C4" s="5" t="s">
        <v>25</v>
      </c>
      <c r="D4" s="5" t="s">
        <v>26</v>
      </c>
      <c r="F4" s="5" t="s">
        <v>27</v>
      </c>
      <c r="G4" s="5" t="s">
        <v>25</v>
      </c>
      <c r="H4" s="5" t="s">
        <v>26</v>
      </c>
      <c r="J4" s="5" t="s">
        <v>28</v>
      </c>
      <c r="K4" s="5" t="s">
        <v>25</v>
      </c>
      <c r="L4" s="5" t="s">
        <v>26</v>
      </c>
    </row>
    <row r="5" customFormat="false" ht="15" hidden="false" customHeight="false" outlineLevel="0" collapsed="false">
      <c r="B5" s="6" t="n">
        <v>0</v>
      </c>
      <c r="C5" s="6" t="n">
        <v>5400000</v>
      </c>
      <c r="D5" s="7" t="n">
        <v>0</v>
      </c>
      <c r="F5" s="6" t="n">
        <v>0</v>
      </c>
      <c r="G5" s="6" t="n">
        <v>6200000</v>
      </c>
      <c r="H5" s="7" t="n">
        <v>0</v>
      </c>
      <c r="J5" s="6" t="n">
        <v>0</v>
      </c>
      <c r="K5" s="6" t="n">
        <v>6600000</v>
      </c>
      <c r="L5" s="7" t="n">
        <v>0</v>
      </c>
    </row>
    <row r="6" customFormat="false" ht="15" hidden="false" customHeight="false" outlineLevel="0" collapsed="false">
      <c r="B6" s="8" t="n">
        <v>5400001</v>
      </c>
      <c r="C6" s="8" t="n">
        <v>5650000</v>
      </c>
      <c r="D6" s="9" t="n">
        <v>0.0025</v>
      </c>
      <c r="F6" s="8" t="n">
        <v>6200001</v>
      </c>
      <c r="G6" s="8" t="n">
        <v>6500000</v>
      </c>
      <c r="H6" s="9" t="n">
        <v>0.0025</v>
      </c>
      <c r="J6" s="8" t="n">
        <v>6600001</v>
      </c>
      <c r="K6" s="8" t="n">
        <v>6950000</v>
      </c>
      <c r="L6" s="9" t="n">
        <v>0.0025</v>
      </c>
    </row>
    <row r="7" customFormat="false" ht="15" hidden="false" customHeight="false" outlineLevel="0" collapsed="false">
      <c r="B7" s="6" t="n">
        <v>5650001</v>
      </c>
      <c r="C7" s="6" t="n">
        <v>5950000</v>
      </c>
      <c r="D7" s="7" t="n">
        <v>0.005</v>
      </c>
      <c r="F7" s="6" t="n">
        <v>6500001</v>
      </c>
      <c r="G7" s="6" t="n">
        <v>6850000</v>
      </c>
      <c r="H7" s="7" t="n">
        <v>0.005</v>
      </c>
      <c r="J7" s="6" t="n">
        <v>6950001</v>
      </c>
      <c r="K7" s="6" t="n">
        <v>7350000</v>
      </c>
      <c r="L7" s="7" t="n">
        <v>0.005</v>
      </c>
    </row>
    <row r="8" customFormat="false" ht="15" hidden="false" customHeight="false" outlineLevel="0" collapsed="false">
      <c r="B8" s="8" t="n">
        <v>5950001</v>
      </c>
      <c r="C8" s="8" t="n">
        <v>6300000</v>
      </c>
      <c r="D8" s="9" t="n">
        <v>0.0075</v>
      </c>
      <c r="F8" s="8" t="n">
        <v>6850001</v>
      </c>
      <c r="G8" s="8" t="n">
        <v>7300000</v>
      </c>
      <c r="H8" s="9" t="n">
        <v>0.0075</v>
      </c>
      <c r="J8" s="8" t="n">
        <v>7350001</v>
      </c>
      <c r="K8" s="8" t="n">
        <v>7800000</v>
      </c>
      <c r="L8" s="9" t="n">
        <v>0.0075</v>
      </c>
    </row>
    <row r="9" customFormat="false" ht="15" hidden="false" customHeight="false" outlineLevel="0" collapsed="false">
      <c r="B9" s="6" t="n">
        <v>6300001</v>
      </c>
      <c r="C9" s="6" t="n">
        <v>6750000</v>
      </c>
      <c r="D9" s="7" t="n">
        <v>0.01</v>
      </c>
      <c r="F9" s="6" t="n">
        <v>7300001</v>
      </c>
      <c r="G9" s="6" t="n">
        <v>9200000</v>
      </c>
      <c r="H9" s="7" t="n">
        <v>0.01</v>
      </c>
      <c r="J9" s="6" t="n">
        <v>7800001</v>
      </c>
      <c r="K9" s="6" t="n">
        <v>8850000</v>
      </c>
      <c r="L9" s="7" t="n">
        <v>0.01</v>
      </c>
    </row>
    <row r="10" customFormat="false" ht="15" hidden="false" customHeight="false" outlineLevel="0" collapsed="false">
      <c r="B10" s="8" t="n">
        <v>6750001</v>
      </c>
      <c r="C10" s="8" t="n">
        <v>7500000</v>
      </c>
      <c r="D10" s="9" t="n">
        <v>0.0125</v>
      </c>
      <c r="F10" s="8" t="n">
        <v>9200001</v>
      </c>
      <c r="G10" s="8" t="n">
        <v>10750000</v>
      </c>
      <c r="H10" s="9" t="n">
        <v>0.015</v>
      </c>
      <c r="J10" s="8" t="n">
        <v>8850001</v>
      </c>
      <c r="K10" s="8" t="n">
        <v>9800000</v>
      </c>
      <c r="L10" s="9" t="n">
        <v>0.0125</v>
      </c>
    </row>
    <row r="11" customFormat="false" ht="15" hidden="false" customHeight="false" outlineLevel="0" collapsed="false">
      <c r="B11" s="6" t="n">
        <v>7500001</v>
      </c>
      <c r="C11" s="6" t="n">
        <v>8550000</v>
      </c>
      <c r="D11" s="7" t="n">
        <v>0.015</v>
      </c>
      <c r="F11" s="6" t="n">
        <v>10750001</v>
      </c>
      <c r="G11" s="6" t="n">
        <v>11250000</v>
      </c>
      <c r="H11" s="7" t="n">
        <v>0.02</v>
      </c>
      <c r="J11" s="6" t="n">
        <v>9800001</v>
      </c>
      <c r="K11" s="6" t="n">
        <v>10950000</v>
      </c>
      <c r="L11" s="7" t="n">
        <v>0.015</v>
      </c>
    </row>
    <row r="12" customFormat="false" ht="15" hidden="false" customHeight="false" outlineLevel="0" collapsed="false">
      <c r="B12" s="8" t="n">
        <v>8550001</v>
      </c>
      <c r="C12" s="8" t="n">
        <v>9650000</v>
      </c>
      <c r="D12" s="9" t="n">
        <v>0.0175</v>
      </c>
      <c r="F12" s="8" t="n">
        <v>11250001</v>
      </c>
      <c r="G12" s="8" t="n">
        <v>11600000</v>
      </c>
      <c r="H12" s="9" t="n">
        <v>0.025</v>
      </c>
      <c r="J12" s="8" t="n">
        <v>10950001</v>
      </c>
      <c r="K12" s="8" t="n">
        <v>11200000</v>
      </c>
      <c r="L12" s="9" t="n">
        <v>0.0175</v>
      </c>
    </row>
    <row r="13" customFormat="false" ht="15" hidden="false" customHeight="false" outlineLevel="0" collapsed="false">
      <c r="B13" s="6" t="n">
        <v>9650001</v>
      </c>
      <c r="C13" s="6" t="n">
        <v>10050000</v>
      </c>
      <c r="D13" s="7" t="n">
        <v>0.02</v>
      </c>
      <c r="F13" s="6" t="n">
        <v>11600001</v>
      </c>
      <c r="G13" s="6" t="n">
        <v>12600000</v>
      </c>
      <c r="H13" s="7" t="n">
        <v>0.03</v>
      </c>
      <c r="J13" s="6" t="n">
        <v>11200001</v>
      </c>
      <c r="K13" s="6" t="n">
        <v>12050000</v>
      </c>
      <c r="L13" s="7" t="n">
        <v>0.02</v>
      </c>
    </row>
    <row r="14" customFormat="false" ht="15" hidden="false" customHeight="false" outlineLevel="0" collapsed="false">
      <c r="B14" s="8" t="n">
        <v>10050001</v>
      </c>
      <c r="C14" s="8" t="n">
        <v>10350000</v>
      </c>
      <c r="D14" s="9" t="n">
        <v>0.0225</v>
      </c>
      <c r="F14" s="8" t="n">
        <v>12600001</v>
      </c>
      <c r="G14" s="8" t="n">
        <v>13600000</v>
      </c>
      <c r="H14" s="9" t="n">
        <v>0.04</v>
      </c>
      <c r="J14" s="8" t="n">
        <v>12050001</v>
      </c>
      <c r="K14" s="8" t="n">
        <v>12950000</v>
      </c>
      <c r="L14" s="9" t="n">
        <v>0.03</v>
      </c>
    </row>
    <row r="15" customFormat="false" ht="15" hidden="false" customHeight="false" outlineLevel="0" collapsed="false">
      <c r="B15" s="6" t="n">
        <v>10350001</v>
      </c>
      <c r="C15" s="6" t="n">
        <v>10700000</v>
      </c>
      <c r="D15" s="7" t="n">
        <v>0.025</v>
      </c>
      <c r="F15" s="6" t="n">
        <v>13600001</v>
      </c>
      <c r="G15" s="6" t="n">
        <v>14950000</v>
      </c>
      <c r="H15" s="7" t="n">
        <v>0.05</v>
      </c>
      <c r="J15" s="6" t="n">
        <v>12950001</v>
      </c>
      <c r="K15" s="6" t="n">
        <v>14150000</v>
      </c>
      <c r="L15" s="7" t="n">
        <v>0.04</v>
      </c>
    </row>
    <row r="16" customFormat="false" ht="15" hidden="false" customHeight="false" outlineLevel="0" collapsed="false">
      <c r="B16" s="8" t="n">
        <v>10700001</v>
      </c>
      <c r="C16" s="8" t="n">
        <v>11050000</v>
      </c>
      <c r="D16" s="9" t="n">
        <v>0.03</v>
      </c>
      <c r="F16" s="8" t="n">
        <v>14950001</v>
      </c>
      <c r="G16" s="8" t="n">
        <v>16400000</v>
      </c>
      <c r="H16" s="9" t="n">
        <v>0.06</v>
      </c>
      <c r="J16" s="8" t="n">
        <v>14150001</v>
      </c>
      <c r="K16" s="8" t="n">
        <v>15550000</v>
      </c>
      <c r="L16" s="9" t="n">
        <v>0.05</v>
      </c>
    </row>
    <row r="17" customFormat="false" ht="15" hidden="false" customHeight="false" outlineLevel="0" collapsed="false">
      <c r="B17" s="6" t="n">
        <v>11050001</v>
      </c>
      <c r="C17" s="6" t="n">
        <v>11600000</v>
      </c>
      <c r="D17" s="7" t="n">
        <v>0.035</v>
      </c>
      <c r="F17" s="6" t="n">
        <v>16400001</v>
      </c>
      <c r="G17" s="6" t="n">
        <v>18450000</v>
      </c>
      <c r="H17" s="7" t="n">
        <v>0.07</v>
      </c>
      <c r="J17" s="6" t="n">
        <v>15550001</v>
      </c>
      <c r="K17" s="6" t="n">
        <v>17050000</v>
      </c>
      <c r="L17" s="7" t="n">
        <v>0.06</v>
      </c>
    </row>
    <row r="18" customFormat="false" ht="15" hidden="false" customHeight="false" outlineLevel="0" collapsed="false">
      <c r="B18" s="8" t="n">
        <v>11600001</v>
      </c>
      <c r="C18" s="8" t="n">
        <v>12500000</v>
      </c>
      <c r="D18" s="9" t="n">
        <v>0.04</v>
      </c>
      <c r="F18" s="8" t="n">
        <v>18450001</v>
      </c>
      <c r="G18" s="8" t="n">
        <v>21850000</v>
      </c>
      <c r="H18" s="9" t="n">
        <v>0.08</v>
      </c>
      <c r="J18" s="8" t="n">
        <v>17050001</v>
      </c>
      <c r="K18" s="8" t="n">
        <v>19500000</v>
      </c>
      <c r="L18" s="9" t="n">
        <v>0.07</v>
      </c>
    </row>
    <row r="19" customFormat="false" ht="15" hidden="false" customHeight="false" outlineLevel="0" collapsed="false">
      <c r="B19" s="6" t="n">
        <v>12500001</v>
      </c>
      <c r="C19" s="6" t="n">
        <v>13750000</v>
      </c>
      <c r="D19" s="7" t="n">
        <v>0.05</v>
      </c>
      <c r="F19" s="6" t="n">
        <v>21850001</v>
      </c>
      <c r="G19" s="6" t="n">
        <v>26000000</v>
      </c>
      <c r="H19" s="7" t="n">
        <v>0.09</v>
      </c>
      <c r="J19" s="6" t="n">
        <v>19500001</v>
      </c>
      <c r="K19" s="6" t="n">
        <v>22700000</v>
      </c>
      <c r="L19" s="7" t="n">
        <v>0.08</v>
      </c>
    </row>
    <row r="20" customFormat="false" ht="15" hidden="false" customHeight="false" outlineLevel="0" collapsed="false">
      <c r="B20" s="8" t="n">
        <v>13750001</v>
      </c>
      <c r="C20" s="8" t="n">
        <v>15100000</v>
      </c>
      <c r="D20" s="9" t="n">
        <v>0.06</v>
      </c>
      <c r="F20" s="8" t="n">
        <v>26000001</v>
      </c>
      <c r="G20" s="8" t="n">
        <v>27700000</v>
      </c>
      <c r="H20" s="9" t="n">
        <v>0.1</v>
      </c>
      <c r="J20" s="8" t="n">
        <v>22700001</v>
      </c>
      <c r="K20" s="8" t="n">
        <v>26600000</v>
      </c>
      <c r="L20" s="9" t="n">
        <v>0.09</v>
      </c>
    </row>
    <row r="21" customFormat="false" ht="15" hidden="false" customHeight="false" outlineLevel="0" collapsed="false">
      <c r="B21" s="6" t="n">
        <v>15100001</v>
      </c>
      <c r="C21" s="6" t="n">
        <v>16950000</v>
      </c>
      <c r="D21" s="7" t="n">
        <v>0.07</v>
      </c>
      <c r="F21" s="6" t="n">
        <v>27700001</v>
      </c>
      <c r="G21" s="6" t="n">
        <v>29350000</v>
      </c>
      <c r="H21" s="7" t="n">
        <v>0.11</v>
      </c>
      <c r="J21" s="6" t="n">
        <v>26600001</v>
      </c>
      <c r="K21" s="6" t="n">
        <v>28100000</v>
      </c>
      <c r="L21" s="7" t="n">
        <v>0.1</v>
      </c>
    </row>
    <row r="22" customFormat="false" ht="15" hidden="false" customHeight="false" outlineLevel="0" collapsed="false">
      <c r="B22" s="8" t="n">
        <v>16950001</v>
      </c>
      <c r="C22" s="8" t="n">
        <v>19750000</v>
      </c>
      <c r="D22" s="9" t="n">
        <v>0.08</v>
      </c>
      <c r="F22" s="8" t="n">
        <v>29350001</v>
      </c>
      <c r="G22" s="8" t="n">
        <v>31450000</v>
      </c>
      <c r="H22" s="9" t="n">
        <v>0.12</v>
      </c>
      <c r="J22" s="8" t="n">
        <v>28100001</v>
      </c>
      <c r="K22" s="8" t="n">
        <v>30100000</v>
      </c>
      <c r="L22" s="9" t="n">
        <v>0.11</v>
      </c>
    </row>
    <row r="23" customFormat="false" ht="15" hidden="false" customHeight="false" outlineLevel="0" collapsed="false">
      <c r="B23" s="6" t="n">
        <v>19750001</v>
      </c>
      <c r="C23" s="6" t="n">
        <v>24150000</v>
      </c>
      <c r="D23" s="7" t="n">
        <v>0.09</v>
      </c>
      <c r="F23" s="6" t="n">
        <v>31450001</v>
      </c>
      <c r="G23" s="6" t="n">
        <v>33950000</v>
      </c>
      <c r="H23" s="7" t="n">
        <v>0.13</v>
      </c>
      <c r="J23" s="6" t="n">
        <v>30100001</v>
      </c>
      <c r="K23" s="6" t="n">
        <v>32600000</v>
      </c>
      <c r="L23" s="7" t="n">
        <v>0.12</v>
      </c>
    </row>
    <row r="24" customFormat="false" ht="15" hidden="false" customHeight="false" outlineLevel="0" collapsed="false">
      <c r="B24" s="8" t="n">
        <v>24150001</v>
      </c>
      <c r="C24" s="8" t="n">
        <v>26450000</v>
      </c>
      <c r="D24" s="9" t="n">
        <v>0.1</v>
      </c>
      <c r="F24" s="8" t="n">
        <v>33950001</v>
      </c>
      <c r="G24" s="8" t="n">
        <v>37100000</v>
      </c>
      <c r="H24" s="9" t="n">
        <v>0.14</v>
      </c>
      <c r="J24" s="8" t="n">
        <v>32600001</v>
      </c>
      <c r="K24" s="8" t="n">
        <v>35400000</v>
      </c>
      <c r="L24" s="9" t="n">
        <v>0.13</v>
      </c>
    </row>
    <row r="25" customFormat="false" ht="15" hidden="false" customHeight="false" outlineLevel="0" collapsed="false">
      <c r="B25" s="6" t="n">
        <v>26450001</v>
      </c>
      <c r="C25" s="6" t="n">
        <v>28000000</v>
      </c>
      <c r="D25" s="7" t="n">
        <v>0.11</v>
      </c>
      <c r="F25" s="6" t="n">
        <v>37100001</v>
      </c>
      <c r="G25" s="6" t="n">
        <v>41100000</v>
      </c>
      <c r="H25" s="7" t="n">
        <v>0.15</v>
      </c>
      <c r="J25" s="6" t="n">
        <v>35400001</v>
      </c>
      <c r="K25" s="6" t="n">
        <v>38900000</v>
      </c>
      <c r="L25" s="7" t="n">
        <v>0.14</v>
      </c>
    </row>
    <row r="26" customFormat="false" ht="15" hidden="false" customHeight="false" outlineLevel="0" collapsed="false">
      <c r="B26" s="8" t="n">
        <v>28000001</v>
      </c>
      <c r="C26" s="8" t="n">
        <v>30050000</v>
      </c>
      <c r="D26" s="9" t="n">
        <v>0.12</v>
      </c>
      <c r="F26" s="8" t="n">
        <v>41100001</v>
      </c>
      <c r="G26" s="8" t="n">
        <v>45800000</v>
      </c>
      <c r="H26" s="9" t="n">
        <v>0.16</v>
      </c>
      <c r="J26" s="8" t="n">
        <v>38900001</v>
      </c>
      <c r="K26" s="8" t="n">
        <v>43000000</v>
      </c>
      <c r="L26" s="9" t="n">
        <v>0.15</v>
      </c>
    </row>
    <row r="27" customFormat="false" ht="15" hidden="false" customHeight="false" outlineLevel="0" collapsed="false">
      <c r="B27" s="6" t="n">
        <v>30050001</v>
      </c>
      <c r="C27" s="6" t="n">
        <v>32400000</v>
      </c>
      <c r="D27" s="7" t="n">
        <v>0.13</v>
      </c>
      <c r="F27" s="6" t="n">
        <v>45800001</v>
      </c>
      <c r="G27" s="6" t="n">
        <v>49500000</v>
      </c>
      <c r="H27" s="7" t="n">
        <v>0.17</v>
      </c>
      <c r="J27" s="6" t="n">
        <v>43000001</v>
      </c>
      <c r="K27" s="6" t="n">
        <v>47400000</v>
      </c>
      <c r="L27" s="7" t="n">
        <v>0.16</v>
      </c>
    </row>
    <row r="28" customFormat="false" ht="15" hidden="false" customHeight="false" outlineLevel="0" collapsed="false">
      <c r="B28" s="8" t="n">
        <v>32400001</v>
      </c>
      <c r="C28" s="8" t="n">
        <v>35400000</v>
      </c>
      <c r="D28" s="9" t="n">
        <v>0.14</v>
      </c>
      <c r="F28" s="8" t="n">
        <v>49500001</v>
      </c>
      <c r="G28" s="8" t="n">
        <v>53800000</v>
      </c>
      <c r="H28" s="9" t="n">
        <v>0.18</v>
      </c>
      <c r="J28" s="8" t="n">
        <v>47400001</v>
      </c>
      <c r="K28" s="8" t="n">
        <v>51200000</v>
      </c>
      <c r="L28" s="9" t="n">
        <v>0.17</v>
      </c>
    </row>
    <row r="29" customFormat="false" ht="15" hidden="false" customHeight="false" outlineLevel="0" collapsed="false">
      <c r="B29" s="6" t="n">
        <v>35400001</v>
      </c>
      <c r="C29" s="6" t="n">
        <v>39100000</v>
      </c>
      <c r="D29" s="7" t="n">
        <v>0.15</v>
      </c>
      <c r="F29" s="6" t="n">
        <v>53800001</v>
      </c>
      <c r="G29" s="6" t="n">
        <v>58500000</v>
      </c>
      <c r="H29" s="7" t="n">
        <v>0.19</v>
      </c>
      <c r="J29" s="6" t="n">
        <v>51200001</v>
      </c>
      <c r="K29" s="6" t="n">
        <v>55800000</v>
      </c>
      <c r="L29" s="7" t="n">
        <v>0.18</v>
      </c>
    </row>
    <row r="30" customFormat="false" ht="15" hidden="false" customHeight="false" outlineLevel="0" collapsed="false">
      <c r="B30" s="8" t="n">
        <v>39100001</v>
      </c>
      <c r="C30" s="8" t="n">
        <v>43850000</v>
      </c>
      <c r="D30" s="9" t="n">
        <v>0.16</v>
      </c>
      <c r="F30" s="8" t="n">
        <v>58500001</v>
      </c>
      <c r="G30" s="8" t="n">
        <v>64000000</v>
      </c>
      <c r="H30" s="9" t="n">
        <v>0.2</v>
      </c>
      <c r="J30" s="8" t="n">
        <v>55800001</v>
      </c>
      <c r="K30" s="8" t="n">
        <v>60400000</v>
      </c>
      <c r="L30" s="9" t="n">
        <v>0.19</v>
      </c>
    </row>
    <row r="31" customFormat="false" ht="15" hidden="false" customHeight="false" outlineLevel="0" collapsed="false">
      <c r="B31" s="6" t="n">
        <v>43850001</v>
      </c>
      <c r="C31" s="6" t="n">
        <v>47800000</v>
      </c>
      <c r="D31" s="7" t="n">
        <v>0.17</v>
      </c>
      <c r="F31" s="6" t="n">
        <v>64000001</v>
      </c>
      <c r="G31" s="6" t="n">
        <v>71000000</v>
      </c>
      <c r="H31" s="7" t="n">
        <v>0.21</v>
      </c>
      <c r="J31" s="6" t="n">
        <v>60400001</v>
      </c>
      <c r="K31" s="6" t="n">
        <v>66700000</v>
      </c>
      <c r="L31" s="7" t="n">
        <v>0.2</v>
      </c>
    </row>
    <row r="32" customFormat="false" ht="15" hidden="false" customHeight="false" outlineLevel="0" collapsed="false">
      <c r="B32" s="8" t="n">
        <v>47800001</v>
      </c>
      <c r="C32" s="8" t="n">
        <v>51400000</v>
      </c>
      <c r="D32" s="9" t="n">
        <v>0.18</v>
      </c>
      <c r="F32" s="8" t="n">
        <v>71000001</v>
      </c>
      <c r="G32" s="8" t="n">
        <v>80000000</v>
      </c>
      <c r="H32" s="9" t="n">
        <v>0.22</v>
      </c>
      <c r="J32" s="8" t="n">
        <v>66700001</v>
      </c>
      <c r="K32" s="8" t="n">
        <v>74500000</v>
      </c>
      <c r="L32" s="9" t="n">
        <v>0.21</v>
      </c>
    </row>
    <row r="33" customFormat="false" ht="15" hidden="false" customHeight="false" outlineLevel="0" collapsed="false">
      <c r="B33" s="6" t="n">
        <v>51400001</v>
      </c>
      <c r="C33" s="6" t="n">
        <v>56300000</v>
      </c>
      <c r="D33" s="7" t="n">
        <v>0.19</v>
      </c>
      <c r="F33" s="6" t="n">
        <v>80000001</v>
      </c>
      <c r="G33" s="6" t="n">
        <v>93000000</v>
      </c>
      <c r="H33" s="7" t="n">
        <v>0.23</v>
      </c>
      <c r="J33" s="6" t="n">
        <v>74500001</v>
      </c>
      <c r="K33" s="6" t="n">
        <v>83200000</v>
      </c>
      <c r="L33" s="7" t="n">
        <v>0.22</v>
      </c>
    </row>
    <row r="34" customFormat="false" ht="15" hidden="false" customHeight="false" outlineLevel="0" collapsed="false">
      <c r="B34" s="8" t="n">
        <v>56300001</v>
      </c>
      <c r="C34" s="8" t="n">
        <v>62200000</v>
      </c>
      <c r="D34" s="9" t="n">
        <v>0.2</v>
      </c>
      <c r="F34" s="8" t="n">
        <v>93000001</v>
      </c>
      <c r="G34" s="8" t="n">
        <v>109000000</v>
      </c>
      <c r="H34" s="9" t="n">
        <v>0.24</v>
      </c>
      <c r="J34" s="8" t="n">
        <v>83200001</v>
      </c>
      <c r="K34" s="8" t="n">
        <v>95600000</v>
      </c>
      <c r="L34" s="9" t="n">
        <v>0.23</v>
      </c>
    </row>
    <row r="35" customFormat="false" ht="15" hidden="false" customHeight="false" outlineLevel="0" collapsed="false">
      <c r="B35" s="6" t="n">
        <v>62200001</v>
      </c>
      <c r="C35" s="6" t="n">
        <v>68600000</v>
      </c>
      <c r="D35" s="7" t="n">
        <v>0.21</v>
      </c>
      <c r="F35" s="6" t="n">
        <v>109000001</v>
      </c>
      <c r="G35" s="6" t="n">
        <v>129000000</v>
      </c>
      <c r="H35" s="7" t="n">
        <v>0.25</v>
      </c>
      <c r="J35" s="6" t="n">
        <v>95600001</v>
      </c>
      <c r="K35" s="6" t="n">
        <v>110000000</v>
      </c>
      <c r="L35" s="7" t="n">
        <v>0.24</v>
      </c>
    </row>
    <row r="36" customFormat="false" ht="15" hidden="false" customHeight="false" outlineLevel="0" collapsed="false">
      <c r="B36" s="8" t="n">
        <v>68600001</v>
      </c>
      <c r="C36" s="8" t="n">
        <v>77500000</v>
      </c>
      <c r="D36" s="9" t="n">
        <v>0.22</v>
      </c>
      <c r="F36" s="8" t="n">
        <v>129000001</v>
      </c>
      <c r="G36" s="8" t="n">
        <v>163000000</v>
      </c>
      <c r="H36" s="9" t="n">
        <v>0.26</v>
      </c>
      <c r="J36" s="8" t="n">
        <v>110000001</v>
      </c>
      <c r="K36" s="8" t="n">
        <v>134000000</v>
      </c>
      <c r="L36" s="9" t="n">
        <v>0.25</v>
      </c>
    </row>
    <row r="37" customFormat="false" ht="15" hidden="false" customHeight="false" outlineLevel="0" collapsed="false">
      <c r="B37" s="6" t="n">
        <v>77500001</v>
      </c>
      <c r="C37" s="6" t="n">
        <v>89000000</v>
      </c>
      <c r="D37" s="7" t="n">
        <v>0.23</v>
      </c>
      <c r="F37" s="6" t="n">
        <v>163000001</v>
      </c>
      <c r="G37" s="6" t="n">
        <v>211000000</v>
      </c>
      <c r="H37" s="7" t="n">
        <v>0.27</v>
      </c>
      <c r="J37" s="6" t="n">
        <v>134000001</v>
      </c>
      <c r="K37" s="6" t="n">
        <v>169000000</v>
      </c>
      <c r="L37" s="7" t="n">
        <v>0.26</v>
      </c>
    </row>
    <row r="38" customFormat="false" ht="15" hidden="false" customHeight="false" outlineLevel="0" collapsed="false">
      <c r="B38" s="8" t="n">
        <v>89000001</v>
      </c>
      <c r="C38" s="8" t="n">
        <v>103000000</v>
      </c>
      <c r="D38" s="9" t="n">
        <v>0.24</v>
      </c>
      <c r="F38" s="8" t="n">
        <v>211000001</v>
      </c>
      <c r="G38" s="8" t="n">
        <v>374000000</v>
      </c>
      <c r="H38" s="9" t="n">
        <v>0.28</v>
      </c>
      <c r="J38" s="8" t="n">
        <v>169000001</v>
      </c>
      <c r="K38" s="8" t="n">
        <v>221000000</v>
      </c>
      <c r="L38" s="9" t="n">
        <v>0.27</v>
      </c>
    </row>
    <row r="39" customFormat="false" ht="15" hidden="false" customHeight="false" outlineLevel="0" collapsed="false">
      <c r="B39" s="6" t="n">
        <v>103000001</v>
      </c>
      <c r="C39" s="6" t="n">
        <v>125000000</v>
      </c>
      <c r="D39" s="7" t="n">
        <v>0.25</v>
      </c>
      <c r="F39" s="6" t="n">
        <v>374000001</v>
      </c>
      <c r="G39" s="6" t="n">
        <v>459000000</v>
      </c>
      <c r="H39" s="7" t="n">
        <v>0.29</v>
      </c>
      <c r="J39" s="6" t="n">
        <v>221000001</v>
      </c>
      <c r="K39" s="6" t="n">
        <v>390000000</v>
      </c>
      <c r="L39" s="7" t="n">
        <v>0.28</v>
      </c>
    </row>
    <row r="40" customFormat="false" ht="15" hidden="false" customHeight="false" outlineLevel="0" collapsed="false">
      <c r="B40" s="8" t="n">
        <v>125000001</v>
      </c>
      <c r="C40" s="8" t="n">
        <v>157000000</v>
      </c>
      <c r="D40" s="9" t="n">
        <v>0.26</v>
      </c>
      <c r="F40" s="8" t="n">
        <v>459000001</v>
      </c>
      <c r="G40" s="8" t="n">
        <v>555000000</v>
      </c>
      <c r="H40" s="9" t="n">
        <v>0.3</v>
      </c>
      <c r="J40" s="8" t="n">
        <v>390000001</v>
      </c>
      <c r="K40" s="8" t="n">
        <v>463000000</v>
      </c>
      <c r="L40" s="9" t="n">
        <v>0.29</v>
      </c>
    </row>
    <row r="41" customFormat="false" ht="15" hidden="false" customHeight="false" outlineLevel="0" collapsed="false">
      <c r="B41" s="6" t="n">
        <v>157000001</v>
      </c>
      <c r="C41" s="6" t="n">
        <v>206000000</v>
      </c>
      <c r="D41" s="7" t="n">
        <v>0.27</v>
      </c>
      <c r="F41" s="6" t="n">
        <v>555000001</v>
      </c>
      <c r="G41" s="6" t="n">
        <v>704000000</v>
      </c>
      <c r="H41" s="7" t="n">
        <v>0.31</v>
      </c>
      <c r="J41" s="6" t="n">
        <v>463000001</v>
      </c>
      <c r="K41" s="6" t="n">
        <v>561000000</v>
      </c>
      <c r="L41" s="7" t="n">
        <v>0.3</v>
      </c>
    </row>
    <row r="42" customFormat="false" ht="15" hidden="false" customHeight="false" outlineLevel="0" collapsed="false">
      <c r="B42" s="8" t="n">
        <v>206000001</v>
      </c>
      <c r="C42" s="8" t="n">
        <v>337000000</v>
      </c>
      <c r="D42" s="9" t="n">
        <v>0.28</v>
      </c>
      <c r="F42" s="8" t="n">
        <v>704000001</v>
      </c>
      <c r="G42" s="8" t="n">
        <v>957000000</v>
      </c>
      <c r="H42" s="9" t="n">
        <v>0.32</v>
      </c>
      <c r="J42" s="8" t="n">
        <v>561000001</v>
      </c>
      <c r="K42" s="8" t="n">
        <v>709000000</v>
      </c>
      <c r="L42" s="9" t="n">
        <v>0.31</v>
      </c>
    </row>
    <row r="43" customFormat="false" ht="15" hidden="false" customHeight="false" outlineLevel="0" collapsed="false">
      <c r="B43" s="6" t="n">
        <v>337000001</v>
      </c>
      <c r="C43" s="6" t="n">
        <v>454000000</v>
      </c>
      <c r="D43" s="7" t="n">
        <v>0.29</v>
      </c>
      <c r="F43" s="6" t="n">
        <v>957000001</v>
      </c>
      <c r="G43" s="6" t="n">
        <v>1405000000</v>
      </c>
      <c r="H43" s="7" t="n">
        <v>0.33</v>
      </c>
      <c r="J43" s="6" t="n">
        <v>709000001</v>
      </c>
      <c r="K43" s="6" t="n">
        <v>965000000</v>
      </c>
      <c r="L43" s="7" t="n">
        <v>0.32</v>
      </c>
    </row>
    <row r="44" customFormat="false" ht="15" hidden="false" customHeight="false" outlineLevel="0" collapsed="false">
      <c r="B44" s="8" t="n">
        <v>454000001</v>
      </c>
      <c r="C44" s="8" t="n">
        <v>550000000</v>
      </c>
      <c r="D44" s="9" t="n">
        <v>0.3</v>
      </c>
      <c r="F44" s="8" t="n">
        <v>1405000001</v>
      </c>
      <c r="G44" s="10" t="s">
        <v>29</v>
      </c>
      <c r="H44" s="9" t="n">
        <v>0.34</v>
      </c>
      <c r="J44" s="8" t="n">
        <v>965000001</v>
      </c>
      <c r="K44" s="8" t="n">
        <v>1419000000</v>
      </c>
      <c r="L44" s="9" t="n">
        <v>0.33</v>
      </c>
    </row>
    <row r="45" customFormat="false" ht="15" hidden="false" customHeight="false" outlineLevel="0" collapsed="false">
      <c r="B45" s="6" t="n">
        <v>550000001</v>
      </c>
      <c r="C45" s="6" t="n">
        <v>695000000</v>
      </c>
      <c r="D45" s="7" t="n">
        <v>0.31</v>
      </c>
      <c r="J45" s="6" t="n">
        <v>1419000001</v>
      </c>
      <c r="K45" s="11" t="s">
        <v>29</v>
      </c>
      <c r="L45" s="7" t="n">
        <v>0.34</v>
      </c>
    </row>
    <row r="46" customFormat="false" ht="15" hidden="false" customHeight="false" outlineLevel="0" collapsed="false">
      <c r="B46" s="8" t="n">
        <v>695000001</v>
      </c>
      <c r="C46" s="8" t="n">
        <v>910000000</v>
      </c>
      <c r="D46" s="9" t="n">
        <v>0.32</v>
      </c>
    </row>
    <row r="47" customFormat="false" ht="15" hidden="false" customHeight="false" outlineLevel="0" collapsed="false">
      <c r="B47" s="6" t="n">
        <v>910000001</v>
      </c>
      <c r="C47" s="6" t="n">
        <v>1400000000</v>
      </c>
      <c r="D47" s="7" t="n">
        <v>0.33</v>
      </c>
    </row>
    <row r="48" customFormat="false" ht="15" hidden="false" customHeight="false" outlineLevel="0" collapsed="false">
      <c r="B48" s="8" t="n">
        <v>1400000001</v>
      </c>
      <c r="C48" s="10" t="s">
        <v>29</v>
      </c>
      <c r="D48" s="9" t="n">
        <v>0.34</v>
      </c>
    </row>
    <row r="50" customFormat="false" ht="15" hidden="false" customHeight="false" outlineLevel="0" collapsed="false">
      <c r="B50" s="12" t="s">
        <v>30</v>
      </c>
      <c r="C50" s="12"/>
      <c r="D50" s="12"/>
      <c r="E50" s="12"/>
      <c r="F50" s="12"/>
      <c r="G50" s="12"/>
      <c r="H50" s="12"/>
      <c r="I50" s="12"/>
      <c r="J50" s="12"/>
      <c r="K50" s="12"/>
    </row>
  </sheetData>
  <mergeCells count="2">
    <mergeCell ref="B2:L2"/>
    <mergeCell ref="B50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7" min="6" style="0" width="16"/>
  </cols>
  <sheetData>
    <row r="2" customFormat="false" ht="25.5" hidden="false" customHeight="true" outlineLevel="0" collapsed="false">
      <c r="B2" s="4" t="s">
        <v>31</v>
      </c>
      <c r="C2" s="4"/>
      <c r="D2" s="4"/>
      <c r="E2" s="4"/>
      <c r="F2" s="4"/>
      <c r="G2" s="4"/>
    </row>
    <row r="4" customFormat="false" ht="30" hidden="false" customHeight="true" outlineLevel="0" collapsed="false"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</row>
    <row r="5" customFormat="false" ht="15" hidden="false" customHeight="false" outlineLevel="0" collapsed="false">
      <c r="B5" s="13" t="s">
        <v>38</v>
      </c>
      <c r="C5" s="14" t="s">
        <v>39</v>
      </c>
      <c r="D5" s="15" t="n">
        <v>4500000</v>
      </c>
      <c r="E5" s="16" t="str">
        <f aca="false">IF(OR(C5="TK/0",C5="TK/1",C5="K/0"),"A",IF(OR(C5="TK/2",C5="TK/3",C5="K/1",C5="K/2"),"B","C"))</f>
        <v>A</v>
      </c>
      <c r="F5" s="17" t="n">
        <f aca="false">IF(E5="A",INDEX('Tabel TER Lengkap'!$D$5:$D$48,MATCH(D5,'Tabel TER Lengkap'!$B$5:$B$48,1)),IF(E5="B",INDEX('Tabel TER Lengkap'!$H$5:$H$44,MATCH(D5,'Tabel TER Lengkap'!$F$5:$F$44,1)),INDEX('Tabel TER Lengkap'!$L$5:$L$45,MATCH(D5,'Tabel TER Lengkap'!$J$5:$J$45,1))))</f>
        <v>0</v>
      </c>
      <c r="G5" s="18" t="n">
        <f aca="false">D5*F5</f>
        <v>0</v>
      </c>
    </row>
    <row r="6" customFormat="false" ht="15" hidden="false" customHeight="false" outlineLevel="0" collapsed="false">
      <c r="B6" s="13" t="s">
        <v>40</v>
      </c>
      <c r="C6" s="14" t="s">
        <v>41</v>
      </c>
      <c r="D6" s="15" t="n">
        <v>6200000</v>
      </c>
      <c r="E6" s="16" t="str">
        <f aca="false">IF(OR(C6="TK/0",C6="TK/1",C6="K/0"),"A",IF(OR(C6="TK/2",C6="TK/3",C6="K/1",C6="K/2"),"B","C"))</f>
        <v>B</v>
      </c>
      <c r="F6" s="17" t="n">
        <f aca="false">IF(E6="A",INDEX('Tabel TER Lengkap'!$D$5:$D$48,MATCH(D6,'Tabel TER Lengkap'!$B$5:$B$48,1)),IF(E6="B",INDEX('Tabel TER Lengkap'!$H$5:$H$44,MATCH(D6,'Tabel TER Lengkap'!$F$5:$F$44,1)),INDEX('Tabel TER Lengkap'!$L$5:$L$45,MATCH(D6,'Tabel TER Lengkap'!$J$5:$J$45,1))))</f>
        <v>0</v>
      </c>
      <c r="G6" s="18" t="n">
        <f aca="false">D6*F6</f>
        <v>0</v>
      </c>
    </row>
    <row r="7" customFormat="false" ht="15" hidden="false" customHeight="false" outlineLevel="0" collapsed="false">
      <c r="B7" s="13" t="s">
        <v>42</v>
      </c>
      <c r="C7" s="14" t="s">
        <v>43</v>
      </c>
      <c r="D7" s="15" t="n">
        <v>4800000</v>
      </c>
      <c r="E7" s="16" t="str">
        <f aca="false">IF(OR(C7="TK/0",C7="TK/1",C7="K/0"),"A",IF(OR(C7="TK/2",C7="TK/3",C7="K/1",C7="K/2"),"B","C"))</f>
        <v>A</v>
      </c>
      <c r="F7" s="17" t="n">
        <f aca="false">IF(E7="A",INDEX('Tabel TER Lengkap'!$D$5:$D$48,MATCH(D7,'Tabel TER Lengkap'!$B$5:$B$48,1)),IF(E7="B",INDEX('Tabel TER Lengkap'!$H$5:$H$44,MATCH(D7,'Tabel TER Lengkap'!$F$5:$F$44,1)),INDEX('Tabel TER Lengkap'!$L$5:$L$45,MATCH(D7,'Tabel TER Lengkap'!$J$5:$J$45,1))))</f>
        <v>0</v>
      </c>
      <c r="G7" s="18" t="n">
        <f aca="false">D7*F7</f>
        <v>0</v>
      </c>
    </row>
    <row r="8" customFormat="false" ht="15" hidden="false" customHeight="false" outlineLevel="0" collapsed="false">
      <c r="B8" s="13" t="s">
        <v>44</v>
      </c>
      <c r="C8" s="14" t="s">
        <v>45</v>
      </c>
      <c r="D8" s="15" t="n">
        <v>8500000</v>
      </c>
      <c r="E8" s="16" t="str">
        <f aca="false">IF(OR(C8="TK/0",C8="TK/1",C8="K/0"),"A",IF(OR(C8="TK/2",C8="TK/3",C8="K/1",C8="K/2"),"B","C"))</f>
        <v>B</v>
      </c>
      <c r="F8" s="17" t="n">
        <f aca="false">IF(E8="A",INDEX('Tabel TER Lengkap'!$D$5:$D$48,MATCH(D8,'Tabel TER Lengkap'!$B$5:$B$48,1)),IF(E8="B",INDEX('Tabel TER Lengkap'!$H$5:$H$44,MATCH(D8,'Tabel TER Lengkap'!$F$5:$F$44,1)),INDEX('Tabel TER Lengkap'!$L$5:$L$45,MATCH(D8,'Tabel TER Lengkap'!$J$5:$J$45,1))))</f>
        <v>0.01</v>
      </c>
      <c r="G8" s="18" t="n">
        <f aca="false">D8*F8</f>
        <v>85000</v>
      </c>
    </row>
    <row r="9" customFormat="false" ht="15" hidden="false" customHeight="false" outlineLevel="0" collapsed="false">
      <c r="B9" s="13" t="s">
        <v>46</v>
      </c>
      <c r="C9" s="14" t="s">
        <v>43</v>
      </c>
      <c r="D9" s="15" t="n">
        <v>4700000</v>
      </c>
      <c r="E9" s="16" t="str">
        <f aca="false">IF(OR(C9="TK/0",C9="TK/1",C9="K/0"),"A",IF(OR(C9="TK/2",C9="TK/3",C9="K/1",C9="K/2"),"B","C"))</f>
        <v>A</v>
      </c>
      <c r="F9" s="17" t="n">
        <f aca="false">IF(E9="A",INDEX('Tabel TER Lengkap'!$D$5:$D$48,MATCH(D9,'Tabel TER Lengkap'!$B$5:$B$48,1)),IF(E9="B",INDEX('Tabel TER Lengkap'!$H$5:$H$44,MATCH(D9,'Tabel TER Lengkap'!$F$5:$F$44,1)),INDEX('Tabel TER Lengkap'!$L$5:$L$45,MATCH(D9,'Tabel TER Lengkap'!$J$5:$J$45,1))))</f>
        <v>0</v>
      </c>
      <c r="G9" s="18" t="n">
        <f aca="false">D9*F9</f>
        <v>0</v>
      </c>
    </row>
    <row r="10" customFormat="false" ht="15" hidden="false" customHeight="false" outlineLevel="0" collapsed="false">
      <c r="B10" s="13" t="s">
        <v>47</v>
      </c>
      <c r="C10" s="14" t="s">
        <v>39</v>
      </c>
      <c r="D10" s="15" t="n">
        <v>4300000</v>
      </c>
      <c r="E10" s="16" t="str">
        <f aca="false">IF(OR(C10="TK/0",C10="TK/1",C10="K/0"),"A",IF(OR(C10="TK/2",C10="TK/3",C10="K/1",C10="K/2"),"B","C"))</f>
        <v>A</v>
      </c>
      <c r="F10" s="17" t="n">
        <f aca="false">IF(E10="A",INDEX('Tabel TER Lengkap'!$D$5:$D$48,MATCH(D10,'Tabel TER Lengkap'!$B$5:$B$48,1)),IF(E10="B",INDEX('Tabel TER Lengkap'!$H$5:$H$44,MATCH(D10,'Tabel TER Lengkap'!$F$5:$F$44,1)),INDEX('Tabel TER Lengkap'!$L$5:$L$45,MATCH(D10,'Tabel TER Lengkap'!$J$5:$J$45,1))))</f>
        <v>0</v>
      </c>
      <c r="G10" s="18" t="n">
        <f aca="false">D10*F10</f>
        <v>0</v>
      </c>
    </row>
    <row r="11" customFormat="false" ht="15" hidden="false" customHeight="false" outlineLevel="0" collapsed="false">
      <c r="B11" s="13" t="s">
        <v>48</v>
      </c>
      <c r="C11" s="14" t="s">
        <v>49</v>
      </c>
      <c r="D11" s="15" t="n">
        <v>12000000</v>
      </c>
      <c r="E11" s="16" t="str">
        <f aca="false">IF(OR(C11="TK/0",C11="TK/1",C11="K/0"),"A",IF(OR(C11="TK/2",C11="TK/3",C11="K/1",C11="K/2"),"B","C"))</f>
        <v>A</v>
      </c>
      <c r="F11" s="17" t="n">
        <f aca="false">IF(E11="A",INDEX('Tabel TER Lengkap'!$D$5:$D$48,MATCH(D11,'Tabel TER Lengkap'!$B$5:$B$48,1)),IF(E11="B",INDEX('Tabel TER Lengkap'!$H$5:$H$44,MATCH(D11,'Tabel TER Lengkap'!$F$5:$F$44,1)),INDEX('Tabel TER Lengkap'!$L$5:$L$45,MATCH(D11,'Tabel TER Lengkap'!$J$5:$J$45,1))))</f>
        <v>0.04</v>
      </c>
      <c r="G11" s="18" t="n">
        <f aca="false">D11*F11</f>
        <v>480000</v>
      </c>
    </row>
    <row r="12" customFormat="false" ht="15" hidden="false" customHeight="false" outlineLevel="0" collapsed="false">
      <c r="B12" s="13" t="s">
        <v>50</v>
      </c>
      <c r="C12" s="14" t="s">
        <v>51</v>
      </c>
      <c r="D12" s="15" t="n">
        <v>3800000</v>
      </c>
      <c r="E12" s="16" t="str">
        <f aca="false">IF(OR(C12="TK/0",C12="TK/1",C12="K/0"),"A",IF(OR(C12="TK/2",C12="TK/3",C12="K/1",C12="K/2"),"B","C"))</f>
        <v>C</v>
      </c>
      <c r="F12" s="17" t="n">
        <f aca="false">IF(E12="A",INDEX('Tabel TER Lengkap'!$D$5:$D$48,MATCH(D12,'Tabel TER Lengkap'!$B$5:$B$48,1)),IF(E12="B",INDEX('Tabel TER Lengkap'!$H$5:$H$44,MATCH(D12,'Tabel TER Lengkap'!$F$5:$F$44,1)),INDEX('Tabel TER Lengkap'!$L$5:$L$45,MATCH(D12,'Tabel TER Lengkap'!$J$5:$J$45,1))))</f>
        <v>0</v>
      </c>
      <c r="G12" s="18" t="n">
        <f aca="false">D12*F12</f>
        <v>0</v>
      </c>
    </row>
    <row r="14" customFormat="false" ht="15" hidden="false" customHeight="false" outlineLevel="0" collapsed="false">
      <c r="B14" s="19" t="s">
        <v>52</v>
      </c>
      <c r="G14" s="20" t="n">
        <f aca="false">SUM(G5:G12)</f>
        <v>565000</v>
      </c>
    </row>
  </sheetData>
  <mergeCells count="1">
    <mergeCell ref="B2:G2"/>
  </mergeCells>
  <dataValidations count="1">
    <dataValidation allowBlank="false" errorStyle="stop" operator="between" showDropDown="false" showErrorMessage="false" showInputMessage="false" sqref="C5:C27" type="list">
      <formula1>"TK/0,TK/1,K/0,TK/2,TK/3,K/1,K/2,K/3"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5.5" hidden="false" customHeight="true" outlineLevel="0" collapsed="false">
      <c r="B2" s="21" t="s">
        <v>53</v>
      </c>
      <c r="C2" s="21"/>
    </row>
    <row r="4" customFormat="false" ht="15" hidden="false" customHeight="false" outlineLevel="0" collapsed="false">
      <c r="B4" s="19" t="s">
        <v>54</v>
      </c>
      <c r="C4" s="15" t="n">
        <v>84000000</v>
      </c>
    </row>
    <row r="5" customFormat="false" ht="15" hidden="false" customHeight="false" outlineLevel="0" collapsed="false">
      <c r="B5" s="19" t="s">
        <v>33</v>
      </c>
      <c r="C5" s="14" t="s">
        <v>39</v>
      </c>
    </row>
    <row r="6" customFormat="false" ht="15" hidden="false" customHeight="false" outlineLevel="0" collapsed="false">
      <c r="B6" s="19" t="s">
        <v>55</v>
      </c>
      <c r="C6" s="15" t="n">
        <v>500000</v>
      </c>
    </row>
    <row r="8" customFormat="false" ht="15" hidden="false" customHeight="false" outlineLevel="0" collapsed="false">
      <c r="B8" s="19" t="s">
        <v>56</v>
      </c>
      <c r="C8" s="18" t="n">
        <f aca="false">MIN(C4*0.05,6000000)</f>
        <v>4200000</v>
      </c>
    </row>
    <row r="9" customFormat="false" ht="15" hidden="false" customHeight="false" outlineLevel="0" collapsed="false">
      <c r="B9" s="19" t="s">
        <v>57</v>
      </c>
      <c r="C9" s="18" t="n">
        <f aca="false">IF(C5="TK/0",54000000,IF(C5="TK/1",58500000,IF(C5="K/0",58500000,IF(C5="TK/2",63000000,IF(C5="TK/3",67500000,IF(C5="K/1",63000000,IF(C5="K/2",67500000,72000000)))))))</f>
        <v>58500000</v>
      </c>
    </row>
    <row r="10" customFormat="false" ht="15" hidden="false" customHeight="false" outlineLevel="0" collapsed="false">
      <c r="B10" s="19" t="s">
        <v>58</v>
      </c>
      <c r="C10" s="18" t="n">
        <f aca="false">C4-C8</f>
        <v>79800000</v>
      </c>
    </row>
    <row r="11" customFormat="false" ht="15" hidden="false" customHeight="false" outlineLevel="0" collapsed="false">
      <c r="B11" s="19" t="s">
        <v>59</v>
      </c>
      <c r="C11" s="18" t="n">
        <f aca="false">MAX(C10-C9,0)</f>
        <v>21300000</v>
      </c>
    </row>
    <row r="13" customFormat="false" ht="15" hidden="false" customHeight="false" outlineLevel="0" collapsed="false">
      <c r="B13" s="22" t="s">
        <v>60</v>
      </c>
    </row>
    <row r="14" customFormat="false" ht="15" hidden="false" customHeight="false" outlineLevel="0" collapsed="false">
      <c r="B14" s="19" t="s">
        <v>61</v>
      </c>
      <c r="C14" s="18" t="n">
        <f aca="false">IF(C11&lt;=60000000,C11*0.05,IF(C11&lt;=250000000,60000000*0.05+(C11-60000000)*0.15,IF(C11&lt;=500000000,60000000*0.05+190000000*0.15+(C11-250000000)*0.25,IF(C11&lt;=5000000000,60000000*0.05+190000000*0.15+250000000*0.25+(C11-500000000)*0.3,60000000*0.05+190000000*0.15+250000000*0.25+4500000000*0.3+(C11-5000000000)*0.35))))</f>
        <v>1065000</v>
      </c>
    </row>
    <row r="16" customFormat="false" ht="15" hidden="false" customHeight="false" outlineLevel="0" collapsed="false">
      <c r="B16" s="23" t="s">
        <v>62</v>
      </c>
      <c r="C16" s="24" t="n">
        <f aca="false">C14-C6</f>
        <v>565000</v>
      </c>
    </row>
    <row r="18" customFormat="false" ht="27.75" hidden="false" customHeight="true" outlineLevel="0" collapsed="false">
      <c r="B18" s="25" t="s">
        <v>63</v>
      </c>
      <c r="C18" s="25"/>
    </row>
  </sheetData>
  <mergeCells count="2">
    <mergeCell ref="B2:C2"/>
    <mergeCell ref="B18:C18"/>
  </mergeCells>
  <dataValidations count="1">
    <dataValidation allowBlank="false" errorStyle="stop" operator="between" showDropDown="false" showErrorMessage="false" showInputMessage="false" sqref="C5" type="list">
      <formula1>"TK/0,TK/1,K/0,TK/2,TK/3,K/1,K/2,K/3"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2026-08-12T15:42:30Z</dcterms:created>
  <dc:creator>openpyxl</dc:creator>
  <dc:description/>
  <dc:language>en-US</dc:language>
  <cp:lastModifiedBy/>
  <dcterms:modified xsi:type="dcterms:W3CDTF">2026-08-12T15:42:30Z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