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Input Bulanan" sheetId="2" state="visible" r:id="rId4"/>
    <sheet name="Laporan Laba Rugi" sheetId="3" state="visible" r:id="rId5"/>
    <sheet name="Analisis &amp; Dashboard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<sst xmlns="http://schemas.openxmlformats.org/spreadsheetml/2006/main" count="65" uniqueCount="64">
  <si>
    <t xml:space="preserve">Laporan Laba Rugi UMKM Sederhana</t>
  </si>
  <si>
    <t xml:space="preserve">PANDUAN PENGGUNAAN</t>
  </si>
  <si>
    <t xml:space="preserve">1. Buka sheet 'Input Bulanan' — isi kolom biru setiap bulan: Pendapatan Penjualan, HPP, dan rincian Beban Operasional (Gaji, Sewa, Listrik&amp;Air, Transportasi, Lain-lain).</t>
  </si>
  <si>
    <t xml:space="preserve">2. Sheet 'Laporan Laba Rugi' OTOMATIS menyusun format laba rugi standar per bulan berdasarkan data di sheet Input Bulanan — TIDAK PERLU diedit manual.</t>
  </si>
  <si>
    <t xml:space="preserve">3. Cek sel tarif PPh Final di sheet Laporan Laba Rugi (sel kuning) — default 0,5% sesuai PP 20/2026 untuk UMKM orang pribadi beromzet di bawah Rp4,8 miliar/tahun.</t>
  </si>
  <si>
    <t xml:space="preserve">4. Sheet 'Analisis &amp; Dashboard' menampilkan tren pendapatan vs laba bersih, margin kotor &amp; margin bersih, serta grafik otomatis.</t>
  </si>
  <si>
    <t xml:space="preserve">KETERANGAN WARNA:</t>
  </si>
  <si>
    <t xml:space="preserve">- Teks BIRU = sel input, silakan diisi/diubah sesuai data usaha Anda</t>
  </si>
  <si>
    <t xml:space="preserve">- Teks HITAM = rumus otomatis, JANGAN diedit manual</t>
  </si>
  <si>
    <t xml:space="preserve">- Sel KUNING = asumsi kunci (tarif pajak) yang bisa disesuaikan</t>
  </si>
  <si>
    <t xml:space="preserve">CATATAN PAJAK PENTING:</t>
  </si>
  <si>
    <t xml:space="preserve">Sesuai PP Nomor 20 Tahun 2026 (menggantikan PP 55/2022), UMKM orang pribadi dengan omzet tidak melebihi Rp4,8 miliar/tahun</t>
  </si>
  <si>
    <t xml:space="preserve">dikenakan PPh Final 0,5% dari PEREDARAN BRUTO (omzet/pendapatan), BUKAN dari laba bersih.</t>
  </si>
  <si>
    <t xml:space="preserve">Bagian omzet sampai Rp500 juta per tahun tidak dikenai pajak ini. Badan usaha seperti CV/firma/PT umumnya TIDAK LAGI</t>
  </si>
  <si>
    <t xml:space="preserve">bisa memakai skema ini sejak PP 20/2026 berlaku (22 April 2026), kecuali masih memegang Surat Keterangan transisi.</t>
  </si>
  <si>
    <t xml:space="preserve">Template ini menghitung PPh Final secara sederhana per bulan tanpa memperhitungkan threshold Rp500 juta kumulatif —</t>
  </si>
  <si>
    <t xml:space="preserve">konsultasikan dengan konsultan pajak untuk perhitungan tahunan yang presisi sesuai kondisi usaha Anda.</t>
  </si>
  <si>
    <t xml:space="preserve">Input Data Bulanan - Toko Kelontong Berkah Jaya (Contoh)</t>
  </si>
  <si>
    <t xml:space="preserve">Bulan</t>
  </si>
  <si>
    <t xml:space="preserve">Pendapatan Penjualan (Rp)</t>
  </si>
  <si>
    <t xml:space="preserve">HPP (Rp)</t>
  </si>
  <si>
    <t xml:space="preserve">Gaji Karyawan (Rp)</t>
  </si>
  <si>
    <t xml:space="preserve">Sewa Tempat (Rp)</t>
  </si>
  <si>
    <t xml:space="preserve">Listrik &amp; Air (Rp)</t>
  </si>
  <si>
    <t xml:space="preserve">Transportasi (Rp)</t>
  </si>
  <si>
    <t xml:space="preserve">Beban Lain-lain (Rp)</t>
  </si>
  <si>
    <t xml:space="preserve">Maret 2026</t>
  </si>
  <si>
    <t xml:space="preserve">April 2026</t>
  </si>
  <si>
    <t xml:space="preserve">Mei 2026</t>
  </si>
  <si>
    <t xml:space="preserve">Juni 2026</t>
  </si>
  <si>
    <t xml:space="preserve">Juli 2026</t>
  </si>
  <si>
    <t xml:space="preserve">Agustus 2026</t>
  </si>
  <si>
    <t xml:space="preserve">Laporan Laba Rugi Bulanan</t>
  </si>
  <si>
    <t xml:space="preserve">Tarif PPh Final (% dari Omzet):</t>
  </si>
  <si>
    <t xml:space="preserve">Keterangan</t>
  </si>
  <si>
    <t xml:space="preserve">Maret</t>
  </si>
  <si>
    <t xml:space="preserve">April</t>
  </si>
  <si>
    <t xml:space="preserve">Mei</t>
  </si>
  <si>
    <t xml:space="preserve">Juni</t>
  </si>
  <si>
    <t xml:space="preserve">Juli</t>
  </si>
  <si>
    <t xml:space="preserve">Agustus</t>
  </si>
  <si>
    <t xml:space="preserve">Total 6 Bulan</t>
  </si>
  <si>
    <t xml:space="preserve">Pendapatan Penjualan</t>
  </si>
  <si>
    <t xml:space="preserve">HPP (Harga Pokok Penjualan)</t>
  </si>
  <si>
    <t xml:space="preserve">LABA KOTOR</t>
  </si>
  <si>
    <t xml:space="preserve">Beban Operasional:</t>
  </si>
  <si>
    <t xml:space="preserve">   Gaji Karyawan</t>
  </si>
  <si>
    <t xml:space="preserve">   Sewa Tempat</t>
  </si>
  <si>
    <t xml:space="preserve">   Listrik &amp; Air</t>
  </si>
  <si>
    <t xml:space="preserve">   Transportasi</t>
  </si>
  <si>
    <t xml:space="preserve">   Beban Lain-lain</t>
  </si>
  <si>
    <t xml:space="preserve">Total Beban Operasional</t>
  </si>
  <si>
    <t xml:space="preserve">LABA OPERASIONAL</t>
  </si>
  <si>
    <t xml:space="preserve">PPh Final (dari Omzet)</t>
  </si>
  <si>
    <t xml:space="preserve">LABA BERSIH SETELAH PAJAK</t>
  </si>
  <si>
    <t xml:space="preserve">Margin Kotor (%)</t>
  </si>
  <si>
    <t xml:space="preserve">Margin Bersih (%)</t>
  </si>
  <si>
    <t xml:space="preserve">Analisis &amp; Dashboard Laba Rugi</t>
  </si>
  <si>
    <t xml:space="preserve">Total Pendapatan 6 Bulan (Rp)</t>
  </si>
  <si>
    <t xml:space="preserve">Total Laba Bersih 6 Bulan (Rp)</t>
  </si>
  <si>
    <t xml:space="preserve">Rata-Rata Margin Bersih (%)</t>
  </si>
  <si>
    <t xml:space="preserve">Bulan dengan Laba Tertinggi</t>
  </si>
  <si>
    <t xml:space="preserve">Pendapatan</t>
  </si>
  <si>
    <t xml:space="preserve">Laba Bersih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</si>
</sst>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172A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8000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E293B"/>
        <bgColor rgb="FF0F172A"/>
      </patternFill>
    </fill>
    <fill>
      <patternFill patternType="solid">
        <fgColor rgb="FFFFFF00"/>
        <bgColor rgb="FFFFFF00"/>
      </patternFill>
    </fill>
    <fill>
      <patternFill patternType="solid">
        <fgColor rgb="FFE2E8F0"/>
        <bgColor rgb="FFD9D9D9"/>
      </patternFill>
    </fill>
    <fill>
      <patternFill patternType="solid">
        <fgColor rgb="FFD1FAE5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BE4B48"/>
      <rgbColor rgb="FFFFFFCC"/>
      <rgbColor rgb="FFE2E8F0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7EBB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Tren Pendapatan vs Laba Bersih per Bulan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'Analisis &amp; Dashboard'!B10</c:f>
              <c:strCache>
                <c:ptCount val="1"/>
                <c:pt idx="0">
                  <c:v>Pendapatan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'Analisis &amp; Dashboard'!$A$11:$A$16</c:f>
              <c:strCache>
                <c:ptCount val="6"/>
                <c:pt idx="0">
                  <c:v>Maret</c:v>
                </c:pt>
                <c:pt idx="1">
                  <c:v>April</c:v>
                </c:pt>
                <c:pt idx="2">
                  <c:v>Mei</c:v>
                </c:pt>
                <c:pt idx="3">
                  <c:v>Juni</c:v>
                </c:pt>
                <c:pt idx="4">
                  <c:v>Juli</c:v>
                </c:pt>
                <c:pt idx="5">
                  <c:v>Agustus</c:v>
                </c:pt>
              </c:strCache>
            </c:strRef>
          </c:cat>
          <c:val>
            <c:numRef>
              <c:f>'Analisis &amp; Dashboard'!$B$11:$B$16</c:f>
              <c:numCache>
                <c:formatCode>#,##0</c:formatCode>
                <c:ptCount val="6"/>
                <c:pt idx="0">
                  <c:v>42000000</c:v>
                </c:pt>
                <c:pt idx="1">
                  <c:v>45000000</c:v>
                </c:pt>
                <c:pt idx="2">
                  <c:v>48000000</c:v>
                </c:pt>
                <c:pt idx="3">
                  <c:v>51000000</c:v>
                </c:pt>
                <c:pt idx="4">
                  <c:v>47000000</c:v>
                </c:pt>
                <c:pt idx="5">
                  <c:v>53000000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'Analisis &amp; Dashboard'!C10</c:f>
              <c:strCache>
                <c:ptCount val="1"/>
                <c:pt idx="0">
                  <c:v>Laba Bersih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'Analisis &amp; Dashboard'!$A$11:$A$16</c:f>
              <c:strCache>
                <c:ptCount val="6"/>
                <c:pt idx="0">
                  <c:v>Maret</c:v>
                </c:pt>
                <c:pt idx="1">
                  <c:v>April</c:v>
                </c:pt>
                <c:pt idx="2">
                  <c:v>Mei</c:v>
                </c:pt>
                <c:pt idx="3">
                  <c:v>Juni</c:v>
                </c:pt>
                <c:pt idx="4">
                  <c:v>Juli</c:v>
                </c:pt>
                <c:pt idx="5">
                  <c:v>Agustus</c:v>
                </c:pt>
              </c:strCache>
            </c:strRef>
          </c:cat>
          <c:val>
            <c:numRef>
              <c:f>'Analisis &amp; Dashboard'!$C$11:$C$16</c:f>
              <c:numCache>
                <c:formatCode>#,##0</c:formatCode>
                <c:ptCount val="6"/>
                <c:pt idx="0">
                  <c:v>6590000</c:v>
                </c:pt>
                <c:pt idx="1">
                  <c:v>7475000</c:v>
                </c:pt>
                <c:pt idx="2">
                  <c:v>8360000</c:v>
                </c:pt>
                <c:pt idx="3">
                  <c:v>9145000</c:v>
                </c:pt>
                <c:pt idx="4">
                  <c:v>7885000</c:v>
                </c:pt>
                <c:pt idx="5">
                  <c:v>9715000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20203618"/>
        <c:axId val="23006384"/>
      </c:lineChart>
      <c:catAx>
        <c:axId val="2020361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3006384"/>
        <c:crosses val="autoZero"/>
        <c:auto val="1"/>
        <c:lblAlgn val="ctr"/>
        <c:lblOffset val="100"/>
        <c:noMultiLvlLbl val="0"/>
      </c:catAx>
      <c:valAx>
        <c:axId val="2300638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Rp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020361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8</xdr:row>
      <xdr:rowOff>160920</xdr:rowOff>
    </xdr:from>
    <xdr:to>
      <xdr:col>14</xdr:col>
      <xdr:colOff>364680</xdr:colOff>
      <xdr:row>26</xdr:row>
      <xdr:rowOff>181080</xdr:rowOff>
    </xdr:to>
    <xdr:graphicFrame>
      <xdr:nvGraphicFramePr>
        <xdr:cNvPr id="0" name="Chart 1"/>
        <xdr:cNvGraphicFramePr/>
      </xdr:nvGraphicFramePr>
      <xdr:xfrm>
        <a:off x="4747320" y="1714680"/>
        <a:ext cx="647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28.35" hidden="false" customHeight="false" outlineLevel="0" collapsed="false">
      <c r="A4" s="3" t="s">
        <v>2</v>
      </c>
    </row>
    <row r="5" customFormat="false" ht="28.35" hidden="false" customHeight="false" outlineLevel="0" collapsed="false">
      <c r="A5" s="3" t="s">
        <v>3</v>
      </c>
    </row>
    <row r="6" customFormat="false" ht="28.35" hidden="false" customHeight="false" outlineLevel="0" collapsed="false">
      <c r="A6" s="3" t="s">
        <v>4</v>
      </c>
    </row>
    <row r="7" customFormat="false" ht="28.3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/>
    </row>
    <row r="9" customFormat="false" ht="15" hidden="false" customHeight="false" outlineLevel="0" collapsed="false">
      <c r="A9" s="4" t="s">
        <v>6</v>
      </c>
    </row>
    <row r="10" customFormat="false" ht="15" hidden="false" customHeight="false" outlineLevel="0" collapsed="false">
      <c r="A10" s="3" t="s">
        <v>7</v>
      </c>
    </row>
    <row r="11" customFormat="false" ht="1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/>
    </row>
    <row r="14" customFormat="false" ht="15" hidden="false" customHeight="false" outlineLevel="0" collapsed="false">
      <c r="A14" s="4" t="s">
        <v>10</v>
      </c>
    </row>
    <row r="15" customFormat="false" ht="28.3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3" t="s">
        <v>12</v>
      </c>
    </row>
    <row r="17" customFormat="false" ht="28.35" hidden="false" customHeight="false" outlineLevel="0" collapsed="false">
      <c r="A17" s="3" t="s">
        <v>13</v>
      </c>
    </row>
    <row r="18" customFormat="false" ht="28.35" hidden="false" customHeight="false" outlineLevel="0" collapsed="false">
      <c r="A18" s="3" t="s">
        <v>14</v>
      </c>
    </row>
    <row r="19" customFormat="false" ht="28.35" hidden="false" customHeight="false" outlineLevel="0" collapsed="false">
      <c r="A19" s="3" t="s">
        <v>15</v>
      </c>
    </row>
    <row r="20" customFormat="false" ht="15" hidden="false" customHeight="false" outlineLevel="0" collapsed="false">
      <c r="A20" s="3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0"/>
    <col collapsed="false" customWidth="true" hidden="false" outlineLevel="0" max="4" min="3" style="0" width="16"/>
    <col collapsed="false" customWidth="true" hidden="false" outlineLevel="0" max="6" min="5" style="0" width="15"/>
    <col collapsed="false" customWidth="true" hidden="false" outlineLevel="0" max="7" min="7" style="0" width="14"/>
    <col collapsed="false" customWidth="true" hidden="false" outlineLevel="0" max="8" min="8" style="0" width="16"/>
  </cols>
  <sheetData>
    <row r="1" customFormat="false" ht="17.35" hidden="false" customHeight="false" outlineLevel="0" collapsed="false">
      <c r="A1" s="1" t="s">
        <v>17</v>
      </c>
    </row>
    <row r="3" customFormat="false" ht="26.85" hidden="false" customHeight="false" outlineLevel="0" collapsed="false">
      <c r="A3" s="5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</row>
    <row r="4" customFormat="false" ht="15" hidden="false" customHeight="false" outlineLevel="0" collapsed="false">
      <c r="A4" s="6" t="s">
        <v>26</v>
      </c>
      <c r="B4" s="7" t="n">
        <v>42000000</v>
      </c>
      <c r="C4" s="7" t="n">
        <v>27300000</v>
      </c>
      <c r="D4" s="7" t="n">
        <v>4000000</v>
      </c>
      <c r="E4" s="7" t="n">
        <v>2000000</v>
      </c>
      <c r="F4" s="7" t="n">
        <v>800000</v>
      </c>
      <c r="G4" s="7" t="n">
        <v>500000</v>
      </c>
      <c r="H4" s="7" t="n">
        <v>600000</v>
      </c>
    </row>
    <row r="5" customFormat="false" ht="15" hidden="false" customHeight="false" outlineLevel="0" collapsed="false">
      <c r="A5" s="6" t="s">
        <v>27</v>
      </c>
      <c r="B5" s="7" t="n">
        <v>45000000</v>
      </c>
      <c r="C5" s="7" t="n">
        <v>29250000</v>
      </c>
      <c r="D5" s="7" t="n">
        <v>4000000</v>
      </c>
      <c r="E5" s="7" t="n">
        <v>2000000</v>
      </c>
      <c r="F5" s="7" t="n">
        <v>850000</v>
      </c>
      <c r="G5" s="7" t="n">
        <v>550000</v>
      </c>
      <c r="H5" s="7" t="n">
        <v>650000</v>
      </c>
    </row>
    <row r="6" customFormat="false" ht="15" hidden="false" customHeight="false" outlineLevel="0" collapsed="false">
      <c r="A6" s="6" t="s">
        <v>28</v>
      </c>
      <c r="B6" s="7" t="n">
        <v>48000000</v>
      </c>
      <c r="C6" s="7" t="n">
        <v>31200000</v>
      </c>
      <c r="D6" s="7" t="n">
        <v>4000000</v>
      </c>
      <c r="E6" s="7" t="n">
        <v>2000000</v>
      </c>
      <c r="F6" s="7" t="n">
        <v>900000</v>
      </c>
      <c r="G6" s="7" t="n">
        <v>600000</v>
      </c>
      <c r="H6" s="7" t="n">
        <v>700000</v>
      </c>
    </row>
    <row r="7" customFormat="false" ht="15" hidden="false" customHeight="false" outlineLevel="0" collapsed="false">
      <c r="A7" s="6" t="s">
        <v>29</v>
      </c>
      <c r="B7" s="7" t="n">
        <v>51000000</v>
      </c>
      <c r="C7" s="7" t="n">
        <v>33150000</v>
      </c>
      <c r="D7" s="7" t="n">
        <v>4200000</v>
      </c>
      <c r="E7" s="7" t="n">
        <v>2000000</v>
      </c>
      <c r="F7" s="7" t="n">
        <v>950000</v>
      </c>
      <c r="G7" s="7" t="n">
        <v>600000</v>
      </c>
      <c r="H7" s="7" t="n">
        <v>700000</v>
      </c>
    </row>
    <row r="8" customFormat="false" ht="15" hidden="false" customHeight="false" outlineLevel="0" collapsed="false">
      <c r="A8" s="6" t="s">
        <v>30</v>
      </c>
      <c r="B8" s="7" t="n">
        <v>47000000</v>
      </c>
      <c r="C8" s="7" t="n">
        <v>30550000</v>
      </c>
      <c r="D8" s="7" t="n">
        <v>4200000</v>
      </c>
      <c r="E8" s="7" t="n">
        <v>2000000</v>
      </c>
      <c r="F8" s="7" t="n">
        <v>900000</v>
      </c>
      <c r="G8" s="7" t="n">
        <v>580000</v>
      </c>
      <c r="H8" s="7" t="n">
        <v>650000</v>
      </c>
    </row>
    <row r="9" customFormat="false" ht="15" hidden="false" customHeight="false" outlineLevel="0" collapsed="false">
      <c r="A9" s="6" t="s">
        <v>31</v>
      </c>
      <c r="B9" s="7" t="n">
        <v>53000000</v>
      </c>
      <c r="C9" s="7" t="n">
        <v>34450000</v>
      </c>
      <c r="D9" s="7" t="n">
        <v>4200000</v>
      </c>
      <c r="E9" s="7" t="n">
        <v>2000000</v>
      </c>
      <c r="F9" s="7" t="n">
        <v>1000000</v>
      </c>
      <c r="G9" s="7" t="n">
        <v>620000</v>
      </c>
      <c r="H9" s="7" t="n">
        <v>750000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7" min="2" style="0" width="13"/>
    <col collapsed="false" customWidth="true" hidden="false" outlineLevel="0" max="8" min="8" style="0" width="15"/>
  </cols>
  <sheetData>
    <row r="1" customFormat="false" ht="17.35" hidden="false" customHeight="false" outlineLevel="0" collapsed="false">
      <c r="A1" s="1" t="s">
        <v>32</v>
      </c>
    </row>
    <row r="2" customFormat="false" ht="15" hidden="false" customHeight="false" outlineLevel="0" collapsed="false">
      <c r="A2" s="2" t="s">
        <v>33</v>
      </c>
      <c r="B2" s="8" t="n">
        <v>0.005</v>
      </c>
    </row>
    <row r="4" customFormat="false" ht="15" hidden="false" customHeight="false" outlineLevel="0" collapsed="false">
      <c r="A4" s="5" t="s">
        <v>34</v>
      </c>
      <c r="B4" s="5" t="s">
        <v>35</v>
      </c>
      <c r="C4" s="5" t="s">
        <v>36</v>
      </c>
      <c r="D4" s="5" t="s">
        <v>37</v>
      </c>
      <c r="E4" s="5" t="s">
        <v>38</v>
      </c>
      <c r="F4" s="5" t="s">
        <v>39</v>
      </c>
      <c r="G4" s="5" t="s">
        <v>40</v>
      </c>
      <c r="H4" s="5" t="s">
        <v>41</v>
      </c>
    </row>
    <row r="5" customFormat="false" ht="15" hidden="false" customHeight="false" outlineLevel="0" collapsed="false">
      <c r="A5" s="9" t="s">
        <v>42</v>
      </c>
      <c r="B5" s="10" t="n">
        <f aca="false">'Input Bulanan'!B4</f>
        <v>42000000</v>
      </c>
      <c r="C5" s="10" t="n">
        <f aca="false">'Input Bulanan'!B5</f>
        <v>45000000</v>
      </c>
      <c r="D5" s="10" t="n">
        <f aca="false">'Input Bulanan'!B6</f>
        <v>48000000</v>
      </c>
      <c r="E5" s="10" t="n">
        <f aca="false">'Input Bulanan'!B7</f>
        <v>51000000</v>
      </c>
      <c r="F5" s="10" t="n">
        <f aca="false">'Input Bulanan'!B8</f>
        <v>47000000</v>
      </c>
      <c r="G5" s="10" t="n">
        <f aca="false">'Input Bulanan'!B9</f>
        <v>53000000</v>
      </c>
      <c r="H5" s="11" t="n">
        <f aca="false">SUM(B5:G5)</f>
        <v>286000000</v>
      </c>
    </row>
    <row r="6" customFormat="false" ht="15" hidden="false" customHeight="false" outlineLevel="0" collapsed="false">
      <c r="A6" s="12" t="s">
        <v>43</v>
      </c>
      <c r="B6" s="10" t="n">
        <f aca="false">'Input Bulanan'!C4</f>
        <v>27300000</v>
      </c>
      <c r="C6" s="10" t="n">
        <f aca="false">'Input Bulanan'!C5</f>
        <v>29250000</v>
      </c>
      <c r="D6" s="10" t="n">
        <f aca="false">'Input Bulanan'!C6</f>
        <v>31200000</v>
      </c>
      <c r="E6" s="10" t="n">
        <f aca="false">'Input Bulanan'!C7</f>
        <v>33150000</v>
      </c>
      <c r="F6" s="10" t="n">
        <f aca="false">'Input Bulanan'!C8</f>
        <v>30550000</v>
      </c>
      <c r="G6" s="10" t="n">
        <f aca="false">'Input Bulanan'!C9</f>
        <v>34450000</v>
      </c>
      <c r="H6" s="11" t="n">
        <f aca="false">SUM(B6:G6)</f>
        <v>185900000</v>
      </c>
    </row>
    <row r="7" customFormat="false" ht="15" hidden="false" customHeight="false" outlineLevel="0" collapsed="false">
      <c r="A7" s="9" t="s">
        <v>44</v>
      </c>
      <c r="B7" s="13" t="n">
        <f aca="false">B5-B6</f>
        <v>14700000</v>
      </c>
      <c r="C7" s="13" t="n">
        <f aca="false">C5-C6</f>
        <v>15750000</v>
      </c>
      <c r="D7" s="13" t="n">
        <f aca="false">D5-D6</f>
        <v>16800000</v>
      </c>
      <c r="E7" s="13" t="n">
        <f aca="false">E5-E6</f>
        <v>17850000</v>
      </c>
      <c r="F7" s="13" t="n">
        <f aca="false">F5-F6</f>
        <v>16450000</v>
      </c>
      <c r="G7" s="13" t="n">
        <f aca="false">G5-G6</f>
        <v>18550000</v>
      </c>
      <c r="H7" s="13" t="n">
        <f aca="false">SUM(B7:G7)</f>
        <v>100100000</v>
      </c>
    </row>
    <row r="8" customFormat="false" ht="15" hidden="false" customHeight="false" outlineLevel="0" collapsed="false">
      <c r="A8" s="9" t="s">
        <v>45</v>
      </c>
      <c r="B8" s="14"/>
      <c r="C8" s="14"/>
      <c r="D8" s="14"/>
      <c r="E8" s="14"/>
      <c r="F8" s="14"/>
      <c r="G8" s="14"/>
      <c r="H8" s="14"/>
    </row>
    <row r="9" customFormat="false" ht="15" hidden="false" customHeight="false" outlineLevel="0" collapsed="false">
      <c r="A9" s="12" t="s">
        <v>46</v>
      </c>
      <c r="B9" s="10" t="n">
        <f aca="false">'Input Bulanan'!D4</f>
        <v>4000000</v>
      </c>
      <c r="C9" s="10" t="n">
        <f aca="false">'Input Bulanan'!D5</f>
        <v>4000000</v>
      </c>
      <c r="D9" s="10" t="n">
        <f aca="false">'Input Bulanan'!D6</f>
        <v>4000000</v>
      </c>
      <c r="E9" s="10" t="n">
        <f aca="false">'Input Bulanan'!D7</f>
        <v>4200000</v>
      </c>
      <c r="F9" s="10" t="n">
        <f aca="false">'Input Bulanan'!D8</f>
        <v>4200000</v>
      </c>
      <c r="G9" s="10" t="n">
        <f aca="false">'Input Bulanan'!D9</f>
        <v>4200000</v>
      </c>
      <c r="H9" s="11" t="n">
        <f aca="false">SUM(B9:G9)</f>
        <v>24600000</v>
      </c>
    </row>
    <row r="10" customFormat="false" ht="15" hidden="false" customHeight="false" outlineLevel="0" collapsed="false">
      <c r="A10" s="12" t="s">
        <v>47</v>
      </c>
      <c r="B10" s="10" t="n">
        <f aca="false">'Input Bulanan'!E4</f>
        <v>2000000</v>
      </c>
      <c r="C10" s="10" t="n">
        <f aca="false">'Input Bulanan'!E5</f>
        <v>2000000</v>
      </c>
      <c r="D10" s="10" t="n">
        <f aca="false">'Input Bulanan'!E6</f>
        <v>2000000</v>
      </c>
      <c r="E10" s="10" t="n">
        <f aca="false">'Input Bulanan'!E7</f>
        <v>2000000</v>
      </c>
      <c r="F10" s="10" t="n">
        <f aca="false">'Input Bulanan'!E8</f>
        <v>2000000</v>
      </c>
      <c r="G10" s="10" t="n">
        <f aca="false">'Input Bulanan'!E9</f>
        <v>2000000</v>
      </c>
      <c r="H10" s="11" t="n">
        <f aca="false">SUM(B10:G10)</f>
        <v>12000000</v>
      </c>
    </row>
    <row r="11" customFormat="false" ht="15" hidden="false" customHeight="false" outlineLevel="0" collapsed="false">
      <c r="A11" s="12" t="s">
        <v>48</v>
      </c>
      <c r="B11" s="10" t="n">
        <f aca="false">'Input Bulanan'!F4</f>
        <v>800000</v>
      </c>
      <c r="C11" s="10" t="n">
        <f aca="false">'Input Bulanan'!F5</f>
        <v>850000</v>
      </c>
      <c r="D11" s="10" t="n">
        <f aca="false">'Input Bulanan'!F6</f>
        <v>900000</v>
      </c>
      <c r="E11" s="10" t="n">
        <f aca="false">'Input Bulanan'!F7</f>
        <v>950000</v>
      </c>
      <c r="F11" s="10" t="n">
        <f aca="false">'Input Bulanan'!F8</f>
        <v>900000</v>
      </c>
      <c r="G11" s="10" t="n">
        <f aca="false">'Input Bulanan'!F9</f>
        <v>1000000</v>
      </c>
      <c r="H11" s="11" t="n">
        <f aca="false">SUM(B11:G11)</f>
        <v>5400000</v>
      </c>
    </row>
    <row r="12" customFormat="false" ht="15" hidden="false" customHeight="false" outlineLevel="0" collapsed="false">
      <c r="A12" s="12" t="s">
        <v>49</v>
      </c>
      <c r="B12" s="10" t="n">
        <f aca="false">'Input Bulanan'!G4</f>
        <v>500000</v>
      </c>
      <c r="C12" s="10" t="n">
        <f aca="false">'Input Bulanan'!G5</f>
        <v>550000</v>
      </c>
      <c r="D12" s="10" t="n">
        <f aca="false">'Input Bulanan'!G6</f>
        <v>600000</v>
      </c>
      <c r="E12" s="10" t="n">
        <f aca="false">'Input Bulanan'!G7</f>
        <v>600000</v>
      </c>
      <c r="F12" s="10" t="n">
        <f aca="false">'Input Bulanan'!G8</f>
        <v>580000</v>
      </c>
      <c r="G12" s="10" t="n">
        <f aca="false">'Input Bulanan'!G9</f>
        <v>620000</v>
      </c>
      <c r="H12" s="11" t="n">
        <f aca="false">SUM(B12:G12)</f>
        <v>3450000</v>
      </c>
    </row>
    <row r="13" customFormat="false" ht="15" hidden="false" customHeight="false" outlineLevel="0" collapsed="false">
      <c r="A13" s="12" t="s">
        <v>50</v>
      </c>
      <c r="B13" s="10" t="n">
        <f aca="false">'Input Bulanan'!H4</f>
        <v>600000</v>
      </c>
      <c r="C13" s="10" t="n">
        <f aca="false">'Input Bulanan'!H5</f>
        <v>650000</v>
      </c>
      <c r="D13" s="10" t="n">
        <f aca="false">'Input Bulanan'!H6</f>
        <v>700000</v>
      </c>
      <c r="E13" s="10" t="n">
        <f aca="false">'Input Bulanan'!H7</f>
        <v>700000</v>
      </c>
      <c r="F13" s="10" t="n">
        <f aca="false">'Input Bulanan'!H8</f>
        <v>650000</v>
      </c>
      <c r="G13" s="10" t="n">
        <f aca="false">'Input Bulanan'!H9</f>
        <v>750000</v>
      </c>
      <c r="H13" s="11" t="n">
        <f aca="false">SUM(B13:G13)</f>
        <v>4050000</v>
      </c>
    </row>
    <row r="14" customFormat="false" ht="15" hidden="false" customHeight="false" outlineLevel="0" collapsed="false">
      <c r="A14" s="9" t="s">
        <v>51</v>
      </c>
      <c r="B14" s="11" t="n">
        <f aca="false">B9+B10+B11+B12+B13</f>
        <v>7900000</v>
      </c>
      <c r="C14" s="11" t="n">
        <f aca="false">C9+C10+C11+C12+C13</f>
        <v>8050000</v>
      </c>
      <c r="D14" s="11" t="n">
        <f aca="false">D9+D10+D11+D12+D13</f>
        <v>8200000</v>
      </c>
      <c r="E14" s="11" t="n">
        <f aca="false">E9+E10+E11+E12+E13</f>
        <v>8450000</v>
      </c>
      <c r="F14" s="11" t="n">
        <f aca="false">F9+F10+F11+F12+F13</f>
        <v>8330000</v>
      </c>
      <c r="G14" s="11" t="n">
        <f aca="false">G9+G10+G11+G12+G13</f>
        <v>8570000</v>
      </c>
      <c r="H14" s="11" t="n">
        <f aca="false">SUM(B14:G14)</f>
        <v>49500000</v>
      </c>
    </row>
    <row r="15" customFormat="false" ht="15" hidden="false" customHeight="false" outlineLevel="0" collapsed="false">
      <c r="A15" s="9" t="s">
        <v>52</v>
      </c>
      <c r="B15" s="13" t="n">
        <f aca="false">B7-B14</f>
        <v>6800000</v>
      </c>
      <c r="C15" s="13" t="n">
        <f aca="false">C7-C14</f>
        <v>7700000</v>
      </c>
      <c r="D15" s="13" t="n">
        <f aca="false">D7-D14</f>
        <v>8600000</v>
      </c>
      <c r="E15" s="13" t="n">
        <f aca="false">E7-E14</f>
        <v>9400000</v>
      </c>
      <c r="F15" s="13" t="n">
        <f aca="false">F7-F14</f>
        <v>8120000</v>
      </c>
      <c r="G15" s="13" t="n">
        <f aca="false">G7-G14</f>
        <v>9980000</v>
      </c>
      <c r="H15" s="13" t="n">
        <f aca="false">SUM(B15:G15)</f>
        <v>50600000</v>
      </c>
    </row>
    <row r="16" customFormat="false" ht="15" hidden="false" customHeight="false" outlineLevel="0" collapsed="false">
      <c r="A16" s="12" t="s">
        <v>53</v>
      </c>
      <c r="B16" s="15" t="n">
        <f aca="false">B5*$B$2</f>
        <v>210000</v>
      </c>
      <c r="C16" s="15" t="n">
        <f aca="false">C5*$B$2</f>
        <v>225000</v>
      </c>
      <c r="D16" s="15" t="n">
        <f aca="false">D5*$B$2</f>
        <v>240000</v>
      </c>
      <c r="E16" s="15" t="n">
        <f aca="false">E5*$B$2</f>
        <v>255000</v>
      </c>
      <c r="F16" s="15" t="n">
        <f aca="false">F5*$B$2</f>
        <v>235000</v>
      </c>
      <c r="G16" s="15" t="n">
        <f aca="false">G5*$B$2</f>
        <v>265000</v>
      </c>
      <c r="H16" s="11" t="n">
        <f aca="false">SUM(B16:G16)</f>
        <v>1430000</v>
      </c>
    </row>
    <row r="17" customFormat="false" ht="15" hidden="false" customHeight="false" outlineLevel="0" collapsed="false">
      <c r="A17" s="9" t="s">
        <v>54</v>
      </c>
      <c r="B17" s="16" t="n">
        <f aca="false">B15-B16</f>
        <v>6590000</v>
      </c>
      <c r="C17" s="16" t="n">
        <f aca="false">C15-C16</f>
        <v>7475000</v>
      </c>
      <c r="D17" s="16" t="n">
        <f aca="false">D15-D16</f>
        <v>8360000</v>
      </c>
      <c r="E17" s="16" t="n">
        <f aca="false">E15-E16</f>
        <v>9145000</v>
      </c>
      <c r="F17" s="16" t="n">
        <f aca="false">F15-F16</f>
        <v>7885000</v>
      </c>
      <c r="G17" s="16" t="n">
        <f aca="false">G15-G16</f>
        <v>9715000</v>
      </c>
      <c r="H17" s="16" t="n">
        <f aca="false">SUM(B17:G17)</f>
        <v>49170000</v>
      </c>
    </row>
    <row r="18" customFormat="false" ht="15" hidden="false" customHeight="false" outlineLevel="0" collapsed="false">
      <c r="A18" s="14"/>
      <c r="B18" s="14"/>
      <c r="C18" s="14"/>
      <c r="D18" s="14"/>
      <c r="E18" s="14"/>
      <c r="F18" s="14"/>
      <c r="G18" s="14"/>
      <c r="H18" s="14"/>
    </row>
    <row r="19" customFormat="false" ht="15" hidden="false" customHeight="false" outlineLevel="0" collapsed="false">
      <c r="A19" s="17" t="s">
        <v>55</v>
      </c>
      <c r="B19" s="18" t="n">
        <f aca="false">B7/B5</f>
        <v>0.35</v>
      </c>
      <c r="C19" s="18" t="n">
        <f aca="false">C7/C5</f>
        <v>0.35</v>
      </c>
      <c r="D19" s="18" t="n">
        <f aca="false">D7/D5</f>
        <v>0.35</v>
      </c>
      <c r="E19" s="18" t="n">
        <f aca="false">E7/E5</f>
        <v>0.35</v>
      </c>
      <c r="F19" s="18" t="n">
        <f aca="false">F7/F5</f>
        <v>0.35</v>
      </c>
      <c r="G19" s="18" t="n">
        <f aca="false">G7/G5</f>
        <v>0.35</v>
      </c>
      <c r="H19" s="14"/>
    </row>
    <row r="20" customFormat="false" ht="15" hidden="false" customHeight="false" outlineLevel="0" collapsed="false">
      <c r="A20" s="17" t="s">
        <v>56</v>
      </c>
      <c r="B20" s="18" t="n">
        <f aca="false">B17/B5</f>
        <v>0.156904761904762</v>
      </c>
      <c r="C20" s="18" t="n">
        <f aca="false">C17/C5</f>
        <v>0.166111111111111</v>
      </c>
      <c r="D20" s="18" t="n">
        <f aca="false">D17/D5</f>
        <v>0.174166666666667</v>
      </c>
      <c r="E20" s="18" t="n">
        <f aca="false">E17/E5</f>
        <v>0.179313725490196</v>
      </c>
      <c r="F20" s="18" t="n">
        <f aca="false">F17/F5</f>
        <v>0.167765957446809</v>
      </c>
      <c r="G20" s="18" t="n">
        <f aca="false">G17/G5</f>
        <v>0.183301886792453</v>
      </c>
      <c r="H20" s="1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</cols>
  <sheetData>
    <row r="1" customFormat="false" ht="17.35" hidden="false" customHeight="false" outlineLevel="0" collapsed="false">
      <c r="A1" s="1" t="s">
        <v>57</v>
      </c>
    </row>
    <row r="3" customFormat="false" ht="15" hidden="false" customHeight="false" outlineLevel="0" collapsed="false">
      <c r="A3" s="9" t="s">
        <v>58</v>
      </c>
      <c r="B3" s="15" t="n">
        <f aca="false">'Laporan Laba Rugi'!H5</f>
        <v>286000000</v>
      </c>
    </row>
    <row r="4" customFormat="false" ht="15" hidden="false" customHeight="false" outlineLevel="0" collapsed="false">
      <c r="A4" s="9" t="s">
        <v>59</v>
      </c>
      <c r="B4" s="15" t="n">
        <f aca="false">'Laporan Laba Rugi'!H17</f>
        <v>49170000</v>
      </c>
    </row>
    <row r="5" customFormat="false" ht="15" hidden="false" customHeight="false" outlineLevel="0" collapsed="false">
      <c r="A5" s="9" t="s">
        <v>60</v>
      </c>
      <c r="B5" s="18" t="n">
        <f aca="false">AVERAGE('Laporan Laba Rugi'!B20:G20)</f>
        <v>0.171260684902</v>
      </c>
    </row>
    <row r="6" customFormat="false" ht="15" hidden="false" customHeight="false" outlineLevel="0" collapsed="false">
      <c r="A6" s="9" t="s">
        <v>61</v>
      </c>
      <c r="B6" s="12" t="str">
        <f aca="false">INDEX('Laporan Laba Rugi'!B4:G4,MATCH(MAX('Laporan Laba Rugi'!B17:G17),'Laporan Laba Rugi'!B17:G17,0))</f>
        <v>Agustus</v>
      </c>
    </row>
    <row r="10" customFormat="false" ht="26.85" hidden="false" customHeight="false" outlineLevel="0" collapsed="false">
      <c r="A10" s="5" t="s">
        <v>18</v>
      </c>
      <c r="B10" s="5" t="s">
        <v>62</v>
      </c>
      <c r="C10" s="5" t="s">
        <v>63</v>
      </c>
    </row>
    <row r="11" customFormat="false" ht="15" hidden="false" customHeight="false" outlineLevel="0" collapsed="false">
      <c r="A11" s="19" t="str">
        <f aca="false">'Laporan Laba Rugi'!B4</f>
        <v>Maret</v>
      </c>
      <c r="B11" s="10" t="n">
        <f aca="false">'Laporan Laba Rugi'!B5</f>
        <v>42000000</v>
      </c>
      <c r="C11" s="10" t="n">
        <f aca="false">'Laporan Laba Rugi'!B17</f>
        <v>6590000</v>
      </c>
    </row>
    <row r="12" customFormat="false" ht="15" hidden="false" customHeight="false" outlineLevel="0" collapsed="false">
      <c r="A12" s="19" t="str">
        <f aca="false">'Laporan Laba Rugi'!C4</f>
        <v>April</v>
      </c>
      <c r="B12" s="10" t="n">
        <f aca="false">'Laporan Laba Rugi'!C5</f>
        <v>45000000</v>
      </c>
      <c r="C12" s="10" t="n">
        <f aca="false">'Laporan Laba Rugi'!C17</f>
        <v>7475000</v>
      </c>
    </row>
    <row r="13" customFormat="false" ht="15" hidden="false" customHeight="false" outlineLevel="0" collapsed="false">
      <c r="A13" s="19" t="str">
        <f aca="false">'Laporan Laba Rugi'!D4</f>
        <v>Mei</v>
      </c>
      <c r="B13" s="10" t="n">
        <f aca="false">'Laporan Laba Rugi'!D5</f>
        <v>48000000</v>
      </c>
      <c r="C13" s="10" t="n">
        <f aca="false">'Laporan Laba Rugi'!D17</f>
        <v>8360000</v>
      </c>
    </row>
    <row r="14" customFormat="false" ht="15" hidden="false" customHeight="false" outlineLevel="0" collapsed="false">
      <c r="A14" s="19" t="str">
        <f aca="false">'Laporan Laba Rugi'!E4</f>
        <v>Juni</v>
      </c>
      <c r="B14" s="10" t="n">
        <f aca="false">'Laporan Laba Rugi'!E5</f>
        <v>51000000</v>
      </c>
      <c r="C14" s="10" t="n">
        <f aca="false">'Laporan Laba Rugi'!E17</f>
        <v>9145000</v>
      </c>
    </row>
    <row r="15" customFormat="false" ht="15" hidden="false" customHeight="false" outlineLevel="0" collapsed="false">
      <c r="A15" s="19" t="str">
        <f aca="false">'Laporan Laba Rugi'!F4</f>
        <v>Juli</v>
      </c>
      <c r="B15" s="10" t="n">
        <f aca="false">'Laporan Laba Rugi'!F5</f>
        <v>47000000</v>
      </c>
      <c r="C15" s="10" t="n">
        <f aca="false">'Laporan Laba Rugi'!F17</f>
        <v>7885000</v>
      </c>
    </row>
    <row r="16" customFormat="false" ht="15" hidden="false" customHeight="false" outlineLevel="0" collapsed="false">
      <c r="A16" s="19" t="str">
        <f aca="false">'Laporan Laba Rugi'!G4</f>
        <v>Agustus</v>
      </c>
      <c r="B16" s="10" t="n">
        <f aca="false">'Laporan Laba Rugi'!G5</f>
        <v>53000000</v>
      </c>
      <c r="C16" s="10" t="n">
        <f aca="false">'Laporan Laba Rugi'!G17</f>
        <v>9715000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2026-08-12T03:57:06Z</dcterms:created>
  <dc:creator>openpyxl</dc:creator>
  <dc:description/>
  <dc:language>en-US</dc:language>
  <cp:lastModifiedBy/>
  <dcterms:modified xsi:type="dcterms:W3CDTF">2026-08-12T03:57:12Z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