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Skala Kinerja" sheetId="2" state="visible" r:id="rId4"/>
    <sheet name="Data Karyawan" sheetId="3" state="visible" r:id="rId5"/>
    <sheet name="Perhitungan Bonus" sheetId="4" state="visible" r:id="rId6"/>
    <sheet name="Rekap &amp; Dashboard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<sst xmlns="http://schemas.openxmlformats.org/spreadsheetml/2006/main" count="68" uniqueCount="64">
  <si>
    <t xml:space="preserve">Template Excel Perhitungan Bonus Tahunan 2026</t>
  </si>
  <si>
    <t xml:space="preserve">PANDUAN PENGGUNAAN</t>
  </si>
  <si>
    <t xml:space="preserve">1. Buka sheet 'Data Karyawan' — isi kolom berwarna BIRU: Nama, Jabatan, Gaji Pokok, Tanggal Mulai Kerja, Skor Kinerja (1-5), Kehadiran (%).</t>
  </si>
  <si>
    <t xml:space="preserve">2. Sheet 'Skala Kinerja' berisi tabel referensi multiplier bonus berdasarkan skor kinerja — bisa disesuaikan sesuai kebijakan perusahaan Anda (sel kuning).</t>
  </si>
  <si>
    <t xml:space="preserve">3. Sheet 'Perhitungan Bonus' akan otomatis menghitung bonus tiap karyawan berdasarkan data di Sheet 1 &amp; 2 — TIDAK PERLU diedit manual, semua rumus otomatis.</t>
  </si>
  <si>
    <t xml:space="preserve">4. Cek sel B1 di sheet 'Perhitungan Bonus' untuk mengatur Tanggal Akhir Tahun perhitungan (default 31 Desember 2026).</t>
  </si>
  <si>
    <t xml:space="preserve">5. Sheet 'Rekap &amp; Dashboard' menampilkan ringkasan total bonus, rata-rata, karyawan bonus tertinggi, dan grafik otomatis.</t>
  </si>
  <si>
    <t xml:space="preserve">KETERANGAN WARNA:</t>
  </si>
  <si>
    <t xml:space="preserve">- Teks BIRU = sel input, silakan diisi/diubah sesuai data Anda</t>
  </si>
  <si>
    <t xml:space="preserve">- Teks HITAM = rumus otomatis, JANGAN diedit manual</t>
  </si>
  <si>
    <t xml:space="preserve">- Sel KUNING = asumsi kunci yang bisa disesuaikan (multiplier, ambang kehadiran)</t>
  </si>
  <si>
    <t xml:space="preserve">RUMUS DASAR PERHITUNGAN BONUS:</t>
  </si>
  <si>
    <t xml:space="preserve">Bonus Diterima = Gaji Pokok x Proporsi Masa Kerja x Multiplier Kinerja x Faktor Kehadiran</t>
  </si>
  <si>
    <t xml:space="preserve">CATATAN: Formula dan persentase dalam template ini adalah CONTOH UMUM untuk ilustrasi.</t>
  </si>
  <si>
    <t xml:space="preserve">Sesuaikan multiplier kinerja, ambang batas kehadiran, dan basis bonus dengan kebijakan HR/kontrak kerja perusahaan Anda masing-masing.</t>
  </si>
  <si>
    <t xml:space="preserve">Tabel Skala Kinerja &amp; Multiplier Bonus</t>
  </si>
  <si>
    <t xml:space="preserve">Skor Kinerja</t>
  </si>
  <si>
    <t xml:space="preserve">Kategori</t>
  </si>
  <si>
    <t xml:space="preserve">Multiplier Bonus</t>
  </si>
  <si>
    <t xml:space="preserve">Kurang</t>
  </si>
  <si>
    <t xml:space="preserve">Cukup</t>
  </si>
  <si>
    <t xml:space="preserve">Baik</t>
  </si>
  <si>
    <t xml:space="preserve">Sangat Baik</t>
  </si>
  <si>
    <t xml:space="preserve">Istimewa</t>
  </si>
  <si>
    <t xml:space="preserve">Catatan: Multiplier di atas adalah CONTOH. Sesuaikan dengan kebijakan HR perusahaan Anda (sel kuning bisa diedit).</t>
  </si>
  <si>
    <t xml:space="preserve">Data Karyawan untuk Perhitungan Bonus Tahunan</t>
  </si>
  <si>
    <t xml:space="preserve">No</t>
  </si>
  <si>
    <t xml:space="preserve">Nama</t>
  </si>
  <si>
    <t xml:space="preserve">Jabatan</t>
  </si>
  <si>
    <t xml:space="preserve">Gaji Pokok (Rp)</t>
  </si>
  <si>
    <t xml:space="preserve">Tanggal Mulai Kerja</t>
  </si>
  <si>
    <t xml:space="preserve">Skor Kinerja (1-5)</t>
  </si>
  <si>
    <t xml:space="preserve">Kehadiran (%)</t>
  </si>
  <si>
    <t xml:space="preserve">Andi Saputra</t>
  </si>
  <si>
    <t xml:space="preserve">Staff Admin</t>
  </si>
  <si>
    <t xml:space="preserve">Budi Santoso</t>
  </si>
  <si>
    <t xml:space="preserve">Supervisor</t>
  </si>
  <si>
    <t xml:space="preserve">Citra Dewi</t>
  </si>
  <si>
    <t xml:space="preserve">Staff Finance</t>
  </si>
  <si>
    <t xml:space="preserve">Dian Permata</t>
  </si>
  <si>
    <t xml:space="preserve">Manajer Operasional</t>
  </si>
  <si>
    <t xml:space="preserve">Eka Wijaya</t>
  </si>
  <si>
    <t xml:space="preserve">Staff Gudang</t>
  </si>
  <si>
    <t xml:space="preserve">Fitri Handayani</t>
  </si>
  <si>
    <t xml:space="preserve">Staff HR</t>
  </si>
  <si>
    <t xml:space="preserve">Galih Prakoso</t>
  </si>
  <si>
    <t xml:space="preserve">Staff IT</t>
  </si>
  <si>
    <t xml:space="preserve">Hesti Nuraini</t>
  </si>
  <si>
    <t xml:space="preserve">Kepala Cabang</t>
  </si>
  <si>
    <t xml:space="preserve">Perhitungan Bonus Tahunan (Otomatis)</t>
  </si>
  <si>
    <t xml:space="preserve">Asumsi Tanggal Akhir Tahun:</t>
  </si>
  <si>
    <t xml:space="preserve">Bulan Kerja Th Ini</t>
  </si>
  <si>
    <t xml:space="preserve">Proporsi Masa Kerja</t>
  </si>
  <si>
    <t xml:space="preserve">Multiplier Kinerja</t>
  </si>
  <si>
    <t xml:space="preserve">Faktor Kehadiran</t>
  </si>
  <si>
    <t xml:space="preserve">Bonus Diterima (Rp)</t>
  </si>
  <si>
    <t xml:space="preserve">Catatan ambang Faktor Kehadiran (kolom G): &gt;=95% = 100%, &gt;=90% = 90%, &gt;=80% = 75%, di bawah 80% = 50%. Sesuaikan di rumus jika kebijakan perusahaan berbeda.</t>
  </si>
  <si>
    <t xml:space="preserve">Rekap &amp; Dashboard Bonus Tahunan</t>
  </si>
  <si>
    <t xml:space="preserve">Total Bonus Dibayar (Rp)</t>
  </si>
  <si>
    <t xml:space="preserve">Rata-Rata Bonus per Karyawan (Rp)</t>
  </si>
  <si>
    <t xml:space="preserve">Jumlah Karyawan</t>
  </si>
  <si>
    <t xml:space="preserve">Bonus Tertinggi (Rp)</t>
  </si>
  <si>
    <t xml:space="preserve">Nama Karyawan Bonus Tertinggi</t>
  </si>
  <si>
    <t xml:space="preserve">Nama Karyawan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</si>
</sst>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#,##0"/>
    <numFmt numFmtId="167" formatCode="dd/mm/yyyy"/>
    <numFmt numFmtId="168" formatCode="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172A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1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8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E293B"/>
        <bgColor rgb="FF0F172A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993366"/>
      <rgbColor rgb="FFFFFFCC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Bonus Diterima per Karyawan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'Rekap &amp; Dashboard'!B10</c:f>
              <c:strCache>
                <c:ptCount val="1"/>
                <c:pt idx="0">
                  <c:v>Bonus Diterima (Rp)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'Rekap &amp; Dashboard'!$A$11:$A$18</c:f>
              <c:strCache>
                <c:ptCount val="8"/>
                <c:pt idx="0">
                  <c:v>Andi Saputra</c:v>
                </c:pt>
                <c:pt idx="1">
                  <c:v>Budi Santoso</c:v>
                </c:pt>
                <c:pt idx="2">
                  <c:v>Citra Dewi</c:v>
                </c:pt>
                <c:pt idx="3">
                  <c:v>Dian Permata</c:v>
                </c:pt>
                <c:pt idx="4">
                  <c:v>Eka Wijaya</c:v>
                </c:pt>
                <c:pt idx="5">
                  <c:v>Fitri Handayani</c:v>
                </c:pt>
                <c:pt idx="6">
                  <c:v>Galih Prakoso</c:v>
                </c:pt>
                <c:pt idx="7">
                  <c:v>Hesti Nuraini</c:v>
                </c:pt>
              </c:strCache>
            </c:strRef>
          </c:cat>
          <c:val>
            <c:numRef>
              <c:f>'Rekap &amp; Dashboard'!$B$11:$B$18</c:f>
              <c:numCache>
                <c:formatCode>#,##0</c:formatCode>
                <c:ptCount val="8"/>
                <c:pt idx="0">
                  <c:v>7500000</c:v>
                </c:pt>
                <c:pt idx="1">
                  <c:v>14250000</c:v>
                </c:pt>
                <c:pt idx="2">
                  <c:v>5850000</c:v>
                </c:pt>
                <c:pt idx="3">
                  <c:v>22500000</c:v>
                </c:pt>
                <c:pt idx="4">
                  <c:v>2062500</c:v>
                </c:pt>
                <c:pt idx="5">
                  <c:v>8750000</c:v>
                </c:pt>
                <c:pt idx="6">
                  <c:v>4500000</c:v>
                </c:pt>
                <c:pt idx="7">
                  <c:v>16250000</c:v>
                </c:pt>
              </c:numCache>
            </c:numRef>
          </c:val>
        </c:ser>
        <c:gapWidth val="150"/>
        <c:overlap val="0"/>
        <c:axId val="75354887"/>
        <c:axId val="85147509"/>
      </c:barChart>
      <c:catAx>
        <c:axId val="7535488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Karyawan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5147509"/>
        <c:crosses val="autoZero"/>
        <c:auto val="1"/>
        <c:lblAlgn val="ctr"/>
        <c:lblOffset val="100"/>
        <c:noMultiLvlLbl val="0"/>
      </c:catAx>
      <c:valAx>
        <c:axId val="8514750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Bonus (Rp)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535488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8</xdr:row>
      <xdr:rowOff>160920</xdr:rowOff>
    </xdr:from>
    <xdr:to>
      <xdr:col>13</xdr:col>
      <xdr:colOff>363960</xdr:colOff>
      <xdr:row>27</xdr:row>
      <xdr:rowOff>140760</xdr:rowOff>
    </xdr:to>
    <xdr:graphicFrame>
      <xdr:nvGraphicFramePr>
        <xdr:cNvPr id="0" name="Chart 1"/>
        <xdr:cNvGraphicFramePr/>
      </xdr:nvGraphicFramePr>
      <xdr:xfrm>
        <a:off x="4417560" y="1713600"/>
        <a:ext cx="6479280" cy="359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0"/>
  </cols>
  <sheetData>
    <row r="1" customFormat="false" ht="17.25" hidden="false" customHeight="true" outlineLevel="0" collapsed="false">
      <c r="A1" s="2" t="s">
        <v>0</v>
      </c>
    </row>
    <row r="3" customFormat="false" ht="15" hidden="false" customHeight="true" outlineLevel="0" collapsed="false">
      <c r="A3" s="3" t="s">
        <v>1</v>
      </c>
    </row>
    <row r="4" customFormat="false" ht="27.75" hidden="false" customHeight="true" outlineLevel="0" collapsed="false">
      <c r="A4" s="4" t="s">
        <v>2</v>
      </c>
    </row>
    <row r="5" customFormat="false" ht="27.75" hidden="false" customHeight="true" outlineLevel="0" collapsed="false">
      <c r="A5" s="4" t="s">
        <v>3</v>
      </c>
    </row>
    <row r="6" customFormat="false" ht="27.75" hidden="false" customHeight="true" outlineLevel="0" collapsed="false">
      <c r="A6" s="4" t="s">
        <v>4</v>
      </c>
    </row>
    <row r="7" customFormat="false" ht="27.75" hidden="false" customHeight="true" outlineLevel="0" collapsed="false">
      <c r="A7" s="4" t="s">
        <v>5</v>
      </c>
    </row>
    <row r="8" customFormat="false" ht="27.75" hidden="false" customHeight="true" outlineLevel="0" collapsed="false">
      <c r="A8" s="4" t="s">
        <v>6</v>
      </c>
    </row>
    <row r="9" customFormat="false" ht="15" hidden="false" customHeight="true" outlineLevel="0" collapsed="false">
      <c r="A9" s="4"/>
    </row>
    <row r="10" customFormat="false" ht="15" hidden="false" customHeight="true" outlineLevel="0" collapsed="false">
      <c r="A10" s="5" t="s">
        <v>7</v>
      </c>
    </row>
    <row r="11" customFormat="false" ht="15" hidden="false" customHeight="true" outlineLevel="0" collapsed="false">
      <c r="A11" s="4" t="s">
        <v>8</v>
      </c>
    </row>
    <row r="12" customFormat="false" ht="15" hidden="false" customHeight="true" outlineLevel="0" collapsed="false">
      <c r="A12" s="4" t="s">
        <v>9</v>
      </c>
    </row>
    <row r="13" customFormat="false" ht="15" hidden="false" customHeight="true" outlineLevel="0" collapsed="false">
      <c r="A13" s="4" t="s">
        <v>10</v>
      </c>
    </row>
    <row r="14" customFormat="false" ht="15" hidden="false" customHeight="true" outlineLevel="0" collapsed="false">
      <c r="A14" s="4"/>
    </row>
    <row r="15" customFormat="false" ht="15" hidden="false" customHeight="true" outlineLevel="0" collapsed="false">
      <c r="A15" s="5" t="s">
        <v>11</v>
      </c>
    </row>
    <row r="16" customFormat="false" ht="15" hidden="false" customHeight="true" outlineLevel="0" collapsed="false">
      <c r="A16" s="4" t="s">
        <v>12</v>
      </c>
    </row>
    <row r="17" customFormat="false" ht="15" hidden="false" customHeight="true" outlineLevel="0" collapsed="false">
      <c r="A17" s="4"/>
    </row>
    <row r="18" customFormat="false" ht="15" hidden="false" customHeight="true" outlineLevel="0" collapsed="false">
      <c r="A18" s="5" t="s">
        <v>13</v>
      </c>
    </row>
    <row r="19" customFormat="false" ht="27.75" hidden="false" customHeight="true" outlineLevel="0" collapsed="false">
      <c r="A19" s="4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5"/>
    <col collapsed="false" customWidth="true" hidden="false" outlineLevel="0" max="3" min="2" style="1" width="18"/>
  </cols>
  <sheetData>
    <row r="1" customFormat="false" ht="17.25" hidden="false" customHeight="true" outlineLevel="0" collapsed="false">
      <c r="A1" s="2" t="s">
        <v>15</v>
      </c>
    </row>
    <row r="3" customFormat="false" ht="15" hidden="false" customHeight="true" outlineLevel="0" collapsed="false">
      <c r="A3" s="6" t="s">
        <v>16</v>
      </c>
      <c r="B3" s="6" t="s">
        <v>17</v>
      </c>
      <c r="C3" s="6" t="s">
        <v>18</v>
      </c>
    </row>
    <row r="4" customFormat="false" ht="15" hidden="false" customHeight="true" outlineLevel="0" collapsed="false">
      <c r="A4" s="7" t="n">
        <v>1</v>
      </c>
      <c r="B4" s="7" t="s">
        <v>19</v>
      </c>
      <c r="C4" s="8" t="n">
        <v>0.5</v>
      </c>
    </row>
    <row r="5" customFormat="false" ht="15" hidden="false" customHeight="true" outlineLevel="0" collapsed="false">
      <c r="A5" s="7" t="n">
        <v>2</v>
      </c>
      <c r="B5" s="7" t="s">
        <v>20</v>
      </c>
      <c r="C5" s="8" t="n">
        <v>0.75</v>
      </c>
    </row>
    <row r="6" customFormat="false" ht="15" hidden="false" customHeight="true" outlineLevel="0" collapsed="false">
      <c r="A6" s="7" t="n">
        <v>3</v>
      </c>
      <c r="B6" s="7" t="s">
        <v>21</v>
      </c>
      <c r="C6" s="8" t="n">
        <v>1</v>
      </c>
    </row>
    <row r="7" customFormat="false" ht="15" hidden="false" customHeight="true" outlineLevel="0" collapsed="false">
      <c r="A7" s="7" t="n">
        <v>4</v>
      </c>
      <c r="B7" s="7" t="s">
        <v>22</v>
      </c>
      <c r="C7" s="8" t="n">
        <v>1.25</v>
      </c>
    </row>
    <row r="8" customFormat="false" ht="15" hidden="false" customHeight="true" outlineLevel="0" collapsed="false">
      <c r="A8" s="7" t="n">
        <v>5</v>
      </c>
      <c r="B8" s="7" t="s">
        <v>23</v>
      </c>
      <c r="C8" s="8" t="n">
        <v>1.5</v>
      </c>
    </row>
    <row r="10" customFormat="false" ht="15" hidden="false" customHeight="true" outlineLevel="0" collapsed="false">
      <c r="A10" s="9" t="s">
        <v>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3" min="2" style="1" width="20"/>
    <col collapsed="false" customWidth="true" hidden="false" outlineLevel="0" max="4" min="4" style="1" width="16"/>
    <col collapsed="false" customWidth="true" hidden="false" outlineLevel="0" max="5" min="5" style="1" width="18"/>
    <col collapsed="false" customWidth="true" hidden="false" outlineLevel="0" max="6" min="6" style="1" width="16"/>
    <col collapsed="false" customWidth="true" hidden="false" outlineLevel="0" max="7" min="7" style="1" width="14"/>
  </cols>
  <sheetData>
    <row r="1" customFormat="false" ht="17.25" hidden="false" customHeight="true" outlineLevel="0" collapsed="false">
      <c r="A1" s="2" t="s">
        <v>25</v>
      </c>
    </row>
    <row r="3" customFormat="false" ht="26.25" hidden="false" customHeight="true" outlineLevel="0" collapsed="false">
      <c r="A3" s="6" t="s">
        <v>26</v>
      </c>
      <c r="B3" s="6" t="s">
        <v>27</v>
      </c>
      <c r="C3" s="6" t="s">
        <v>28</v>
      </c>
      <c r="D3" s="6" t="s">
        <v>29</v>
      </c>
      <c r="E3" s="6" t="s">
        <v>30</v>
      </c>
      <c r="F3" s="6" t="s">
        <v>31</v>
      </c>
      <c r="G3" s="6" t="s">
        <v>32</v>
      </c>
    </row>
    <row r="4" customFormat="false" ht="15" hidden="false" customHeight="true" outlineLevel="0" collapsed="false">
      <c r="A4" s="10" t="n">
        <v>1</v>
      </c>
      <c r="B4" s="7" t="s">
        <v>33</v>
      </c>
      <c r="C4" s="7" t="s">
        <v>34</v>
      </c>
      <c r="D4" s="11" t="n">
        <v>6000000</v>
      </c>
      <c r="E4" s="12" t="n">
        <v>43905</v>
      </c>
      <c r="F4" s="7" t="n">
        <v>4</v>
      </c>
      <c r="G4" s="13" t="n">
        <v>0.97</v>
      </c>
    </row>
    <row r="5" customFormat="false" ht="15" hidden="false" customHeight="true" outlineLevel="0" collapsed="false">
      <c r="A5" s="10" t="n">
        <v>2</v>
      </c>
      <c r="B5" s="7" t="s">
        <v>35</v>
      </c>
      <c r="C5" s="7" t="s">
        <v>36</v>
      </c>
      <c r="D5" s="11" t="n">
        <v>9500000</v>
      </c>
      <c r="E5" s="12" t="n">
        <v>43475</v>
      </c>
      <c r="F5" s="7" t="n">
        <v>5</v>
      </c>
      <c r="G5" s="13" t="n">
        <v>0.99</v>
      </c>
    </row>
    <row r="6" customFormat="false" ht="15" hidden="false" customHeight="true" outlineLevel="0" collapsed="false">
      <c r="A6" s="10" t="n">
        <v>3</v>
      </c>
      <c r="B6" s="7" t="s">
        <v>37</v>
      </c>
      <c r="C6" s="7" t="s">
        <v>38</v>
      </c>
      <c r="D6" s="11" t="n">
        <v>6500000</v>
      </c>
      <c r="E6" s="12" t="n">
        <v>45078</v>
      </c>
      <c r="F6" s="7" t="n">
        <v>3</v>
      </c>
      <c r="G6" s="13" t="n">
        <v>0.93</v>
      </c>
    </row>
    <row r="7" customFormat="false" ht="15" hidden="false" customHeight="true" outlineLevel="0" collapsed="false">
      <c r="A7" s="10" t="n">
        <v>4</v>
      </c>
      <c r="B7" s="7" t="s">
        <v>39</v>
      </c>
      <c r="C7" s="7" t="s">
        <v>40</v>
      </c>
      <c r="D7" s="11" t="n">
        <v>15000000</v>
      </c>
      <c r="E7" s="12" t="n">
        <v>43240</v>
      </c>
      <c r="F7" s="7" t="n">
        <v>5</v>
      </c>
      <c r="G7" s="13" t="n">
        <v>0.98</v>
      </c>
    </row>
    <row r="8" customFormat="false" ht="15" hidden="false" customHeight="true" outlineLevel="0" collapsed="false">
      <c r="A8" s="10" t="n">
        <v>5</v>
      </c>
      <c r="B8" s="7" t="s">
        <v>41</v>
      </c>
      <c r="C8" s="7" t="s">
        <v>42</v>
      </c>
      <c r="D8" s="11" t="n">
        <v>5500000</v>
      </c>
      <c r="E8" s="12" t="n">
        <v>46204</v>
      </c>
      <c r="F8" s="7" t="n">
        <v>3</v>
      </c>
      <c r="G8" s="13" t="n">
        <v>0.88</v>
      </c>
    </row>
    <row r="9" customFormat="false" ht="15" hidden="false" customHeight="true" outlineLevel="0" collapsed="false">
      <c r="A9" s="10" t="n">
        <v>6</v>
      </c>
      <c r="B9" s="7" t="s">
        <v>43</v>
      </c>
      <c r="C9" s="7" t="s">
        <v>44</v>
      </c>
      <c r="D9" s="11" t="n">
        <v>7000000</v>
      </c>
      <c r="E9" s="12" t="n">
        <v>44503</v>
      </c>
      <c r="F9" s="7" t="n">
        <v>4</v>
      </c>
      <c r="G9" s="13" t="n">
        <v>0.95</v>
      </c>
    </row>
    <row r="10" customFormat="false" ht="15" hidden="false" customHeight="true" outlineLevel="0" collapsed="false">
      <c r="A10" s="10" t="n">
        <v>7</v>
      </c>
      <c r="B10" s="7" t="s">
        <v>45</v>
      </c>
      <c r="C10" s="7" t="s">
        <v>46</v>
      </c>
      <c r="D10" s="11" t="n">
        <v>8000000</v>
      </c>
      <c r="E10" s="12" t="n">
        <v>44606</v>
      </c>
      <c r="F10" s="7" t="n">
        <v>2</v>
      </c>
      <c r="G10" s="13" t="n">
        <v>0.82</v>
      </c>
    </row>
    <row r="11" customFormat="false" ht="15" hidden="false" customHeight="true" outlineLevel="0" collapsed="false">
      <c r="A11" s="10" t="n">
        <v>8</v>
      </c>
      <c r="B11" s="7" t="s">
        <v>47</v>
      </c>
      <c r="C11" s="7" t="s">
        <v>48</v>
      </c>
      <c r="D11" s="11" t="n">
        <v>13000000</v>
      </c>
      <c r="E11" s="12" t="n">
        <v>42979</v>
      </c>
      <c r="F11" s="7" t="n">
        <v>4</v>
      </c>
      <c r="G11" s="13" t="n">
        <v>0.96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20"/>
    <col collapsed="false" customWidth="true" hidden="false" outlineLevel="0" max="3" min="3" style="1" width="16"/>
    <col collapsed="false" customWidth="true" hidden="false" outlineLevel="0" max="4" min="4" style="1" width="14"/>
    <col collapsed="false" customWidth="true" hidden="false" outlineLevel="0" max="5" min="5" style="1" width="16"/>
    <col collapsed="false" customWidth="true" hidden="false" outlineLevel="0" max="7" min="6" style="1" width="14"/>
    <col collapsed="false" customWidth="true" hidden="false" outlineLevel="0" max="8" min="8" style="1" width="18"/>
  </cols>
  <sheetData>
    <row r="1" customFormat="false" ht="17.25" hidden="false" customHeight="true" outlineLevel="0" collapsed="false">
      <c r="A1" s="2" t="s">
        <v>49</v>
      </c>
      <c r="E1" s="3" t="s">
        <v>50</v>
      </c>
      <c r="F1" s="14" t="n">
        <v>46387</v>
      </c>
    </row>
    <row r="3" customFormat="false" ht="26.25" hidden="false" customHeight="true" outlineLevel="0" collapsed="false">
      <c r="A3" s="6" t="s">
        <v>26</v>
      </c>
      <c r="B3" s="6" t="s">
        <v>27</v>
      </c>
      <c r="C3" s="6" t="s">
        <v>29</v>
      </c>
      <c r="D3" s="6" t="s">
        <v>51</v>
      </c>
      <c r="E3" s="6" t="s">
        <v>52</v>
      </c>
      <c r="F3" s="6" t="s">
        <v>53</v>
      </c>
      <c r="G3" s="6" t="s">
        <v>54</v>
      </c>
      <c r="H3" s="6" t="s">
        <v>55</v>
      </c>
    </row>
    <row r="4" customFormat="false" ht="15" hidden="false" customHeight="true" outlineLevel="0" collapsed="false">
      <c r="A4" s="10" t="n">
        <v>1</v>
      </c>
      <c r="B4" s="15" t="str">
        <f aca="false">'Data Karyawan'!B4</f>
        <v>Andi Saputra</v>
      </c>
      <c r="C4" s="16" t="n">
        <f aca="false">'Data Karyawan'!D4</f>
        <v>6000000</v>
      </c>
      <c r="D4" s="10" t="n">
        <f aca="false">MIN(12,DATEDIF('Data Karyawan'!E4,$F$1,"m")+1)</f>
        <v>12</v>
      </c>
      <c r="E4" s="17" t="n">
        <f aca="false">D4/12</f>
        <v>1</v>
      </c>
      <c r="F4" s="18" t="n">
        <f aca="false">INDEX('Skala Kinerja'!$C$4:$C$8,MATCH('Data Karyawan'!F4,'Skala Kinerja'!$A$4:$A$8,0))</f>
        <v>1.25</v>
      </c>
      <c r="G4" s="17" t="n">
        <f aca="false">IF('Data Karyawan'!G4&gt;=0.95,1,IF('Data Karyawan'!G4&gt;=0.9,0.9,IF('Data Karyawan'!G4&gt;=0.8,0.75,0.5)))</f>
        <v>1</v>
      </c>
      <c r="H4" s="19" t="n">
        <f aca="false">C4*E4*F4*G4</f>
        <v>7500000</v>
      </c>
    </row>
    <row r="5" customFormat="false" ht="15" hidden="false" customHeight="true" outlineLevel="0" collapsed="false">
      <c r="A5" s="10" t="n">
        <v>2</v>
      </c>
      <c r="B5" s="15" t="str">
        <f aca="false">'Data Karyawan'!B5</f>
        <v>Budi Santoso</v>
      </c>
      <c r="C5" s="16" t="n">
        <f aca="false">'Data Karyawan'!D5</f>
        <v>9500000</v>
      </c>
      <c r="D5" s="10" t="n">
        <f aca="false">MIN(12,DATEDIF('Data Karyawan'!E5,$F$1,"m")+1)</f>
        <v>12</v>
      </c>
      <c r="E5" s="17" t="n">
        <f aca="false">D5/12</f>
        <v>1</v>
      </c>
      <c r="F5" s="18" t="n">
        <f aca="false">INDEX('Skala Kinerja'!$C$4:$C$8,MATCH('Data Karyawan'!F5,'Skala Kinerja'!$A$4:$A$8,0))</f>
        <v>1.5</v>
      </c>
      <c r="G5" s="17" t="n">
        <f aca="false">IF('Data Karyawan'!G5&gt;=0.95,1,IF('Data Karyawan'!G5&gt;=0.9,0.9,IF('Data Karyawan'!G5&gt;=0.8,0.75,0.5)))</f>
        <v>1</v>
      </c>
      <c r="H5" s="19" t="n">
        <f aca="false">C5*E5*F5*G5</f>
        <v>14250000</v>
      </c>
    </row>
    <row r="6" customFormat="false" ht="15" hidden="false" customHeight="true" outlineLevel="0" collapsed="false">
      <c r="A6" s="10" t="n">
        <v>3</v>
      </c>
      <c r="B6" s="15" t="str">
        <f aca="false">'Data Karyawan'!B6</f>
        <v>Citra Dewi</v>
      </c>
      <c r="C6" s="16" t="n">
        <f aca="false">'Data Karyawan'!D6</f>
        <v>6500000</v>
      </c>
      <c r="D6" s="10" t="n">
        <f aca="false">MIN(12,DATEDIF('Data Karyawan'!E6,$F$1,"m")+1)</f>
        <v>12</v>
      </c>
      <c r="E6" s="17" t="n">
        <f aca="false">D6/12</f>
        <v>1</v>
      </c>
      <c r="F6" s="18" t="n">
        <f aca="false">INDEX('Skala Kinerja'!$C$4:$C$8,MATCH('Data Karyawan'!F6,'Skala Kinerja'!$A$4:$A$8,0))</f>
        <v>1</v>
      </c>
      <c r="G6" s="17" t="n">
        <f aca="false">IF('Data Karyawan'!G6&gt;=0.95,1,IF('Data Karyawan'!G6&gt;=0.9,0.9,IF('Data Karyawan'!G6&gt;=0.8,0.75,0.5)))</f>
        <v>0.9</v>
      </c>
      <c r="H6" s="19" t="n">
        <f aca="false">C6*E6*F6*G6</f>
        <v>5850000</v>
      </c>
    </row>
    <row r="7" customFormat="false" ht="15" hidden="false" customHeight="true" outlineLevel="0" collapsed="false">
      <c r="A7" s="10" t="n">
        <v>4</v>
      </c>
      <c r="B7" s="15" t="str">
        <f aca="false">'Data Karyawan'!B7</f>
        <v>Dian Permata</v>
      </c>
      <c r="C7" s="16" t="n">
        <f aca="false">'Data Karyawan'!D7</f>
        <v>15000000</v>
      </c>
      <c r="D7" s="10" t="n">
        <f aca="false">MIN(12,DATEDIF('Data Karyawan'!E7,$F$1,"m")+1)</f>
        <v>12</v>
      </c>
      <c r="E7" s="17" t="n">
        <f aca="false">D7/12</f>
        <v>1</v>
      </c>
      <c r="F7" s="18" t="n">
        <f aca="false">INDEX('Skala Kinerja'!$C$4:$C$8,MATCH('Data Karyawan'!F7,'Skala Kinerja'!$A$4:$A$8,0))</f>
        <v>1.5</v>
      </c>
      <c r="G7" s="17" t="n">
        <f aca="false">IF('Data Karyawan'!G7&gt;=0.95,1,IF('Data Karyawan'!G7&gt;=0.9,0.9,IF('Data Karyawan'!G7&gt;=0.8,0.75,0.5)))</f>
        <v>1</v>
      </c>
      <c r="H7" s="19" t="n">
        <f aca="false">C7*E7*F7*G7</f>
        <v>22500000</v>
      </c>
    </row>
    <row r="8" customFormat="false" ht="15" hidden="false" customHeight="true" outlineLevel="0" collapsed="false">
      <c r="A8" s="10" t="n">
        <v>5</v>
      </c>
      <c r="B8" s="15" t="str">
        <f aca="false">'Data Karyawan'!B8</f>
        <v>Eka Wijaya</v>
      </c>
      <c r="C8" s="16" t="n">
        <f aca="false">'Data Karyawan'!D8</f>
        <v>5500000</v>
      </c>
      <c r="D8" s="10" t="n">
        <f aca="false">MIN(12,DATEDIF('Data Karyawan'!E8,$F$1,"m")+1)</f>
        <v>6</v>
      </c>
      <c r="E8" s="17" t="n">
        <f aca="false">D8/12</f>
        <v>0.5</v>
      </c>
      <c r="F8" s="18" t="n">
        <f aca="false">INDEX('Skala Kinerja'!$C$4:$C$8,MATCH('Data Karyawan'!F8,'Skala Kinerja'!$A$4:$A$8,0))</f>
        <v>1</v>
      </c>
      <c r="G8" s="17" t="n">
        <f aca="false">IF('Data Karyawan'!G8&gt;=0.95,1,IF('Data Karyawan'!G8&gt;=0.9,0.9,IF('Data Karyawan'!G8&gt;=0.8,0.75,0.5)))</f>
        <v>0.75</v>
      </c>
      <c r="H8" s="19" t="n">
        <f aca="false">C8*E8*F8*G8</f>
        <v>2062500</v>
      </c>
    </row>
    <row r="9" customFormat="false" ht="15" hidden="false" customHeight="true" outlineLevel="0" collapsed="false">
      <c r="A9" s="10" t="n">
        <v>6</v>
      </c>
      <c r="B9" s="15" t="str">
        <f aca="false">'Data Karyawan'!B9</f>
        <v>Fitri Handayani</v>
      </c>
      <c r="C9" s="16" t="n">
        <f aca="false">'Data Karyawan'!D9</f>
        <v>7000000</v>
      </c>
      <c r="D9" s="10" t="n">
        <f aca="false">MIN(12,DATEDIF('Data Karyawan'!E9,$F$1,"m")+1)</f>
        <v>12</v>
      </c>
      <c r="E9" s="17" t="n">
        <f aca="false">D9/12</f>
        <v>1</v>
      </c>
      <c r="F9" s="18" t="n">
        <f aca="false">INDEX('Skala Kinerja'!$C$4:$C$8,MATCH('Data Karyawan'!F9,'Skala Kinerja'!$A$4:$A$8,0))</f>
        <v>1.25</v>
      </c>
      <c r="G9" s="17" t="n">
        <f aca="false">IF('Data Karyawan'!G9&gt;=0.95,1,IF('Data Karyawan'!G9&gt;=0.9,0.9,IF('Data Karyawan'!G9&gt;=0.8,0.75,0.5)))</f>
        <v>1</v>
      </c>
      <c r="H9" s="19" t="n">
        <f aca="false">C9*E9*F9*G9</f>
        <v>8750000</v>
      </c>
    </row>
    <row r="10" customFormat="false" ht="15" hidden="false" customHeight="true" outlineLevel="0" collapsed="false">
      <c r="A10" s="10" t="n">
        <v>7</v>
      </c>
      <c r="B10" s="15" t="str">
        <f aca="false">'Data Karyawan'!B10</f>
        <v>Galih Prakoso</v>
      </c>
      <c r="C10" s="16" t="n">
        <f aca="false">'Data Karyawan'!D10</f>
        <v>8000000</v>
      </c>
      <c r="D10" s="10" t="n">
        <f aca="false">MIN(12,DATEDIF('Data Karyawan'!E10,$F$1,"m")+1)</f>
        <v>12</v>
      </c>
      <c r="E10" s="17" t="n">
        <f aca="false">D10/12</f>
        <v>1</v>
      </c>
      <c r="F10" s="18" t="n">
        <f aca="false">INDEX('Skala Kinerja'!$C$4:$C$8,MATCH('Data Karyawan'!F10,'Skala Kinerja'!$A$4:$A$8,0))</f>
        <v>0.75</v>
      </c>
      <c r="G10" s="17" t="n">
        <f aca="false">IF('Data Karyawan'!G10&gt;=0.95,1,IF('Data Karyawan'!G10&gt;=0.9,0.9,IF('Data Karyawan'!G10&gt;=0.8,0.75,0.5)))</f>
        <v>0.75</v>
      </c>
      <c r="H10" s="19" t="n">
        <f aca="false">C10*E10*F10*G10</f>
        <v>4500000</v>
      </c>
    </row>
    <row r="11" customFormat="false" ht="15" hidden="false" customHeight="true" outlineLevel="0" collapsed="false">
      <c r="A11" s="10" t="n">
        <v>8</v>
      </c>
      <c r="B11" s="15" t="str">
        <f aca="false">'Data Karyawan'!B11</f>
        <v>Hesti Nuraini</v>
      </c>
      <c r="C11" s="16" t="n">
        <f aca="false">'Data Karyawan'!D11</f>
        <v>13000000</v>
      </c>
      <c r="D11" s="10" t="n">
        <f aca="false">MIN(12,DATEDIF('Data Karyawan'!E11,$F$1,"m")+1)</f>
        <v>12</v>
      </c>
      <c r="E11" s="17" t="n">
        <f aca="false">D11/12</f>
        <v>1</v>
      </c>
      <c r="F11" s="18" t="n">
        <f aca="false">INDEX('Skala Kinerja'!$C$4:$C$8,MATCH('Data Karyawan'!F11,'Skala Kinerja'!$A$4:$A$8,0))</f>
        <v>1.25</v>
      </c>
      <c r="G11" s="17" t="n">
        <f aca="false">IF('Data Karyawan'!G11&gt;=0.95,1,IF('Data Karyawan'!G11&gt;=0.9,0.9,IF('Data Karyawan'!G11&gt;=0.8,0.75,0.5)))</f>
        <v>1</v>
      </c>
      <c r="H11" s="19" t="n">
        <f aca="false">C11*E11*F11*G11</f>
        <v>16250000</v>
      </c>
    </row>
    <row r="13" customFormat="false" ht="15" hidden="false" customHeight="true" outlineLevel="0" collapsed="false">
      <c r="A13" s="20" t="s">
        <v>56</v>
      </c>
      <c r="B13" s="20"/>
      <c r="C13" s="20"/>
      <c r="D13" s="20"/>
      <c r="E13" s="20"/>
      <c r="F13" s="20"/>
      <c r="G13" s="20"/>
      <c r="H13" s="20"/>
    </row>
  </sheetData>
  <mergeCells count="1">
    <mergeCell ref="A13:H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22"/>
  </cols>
  <sheetData>
    <row r="1" customFormat="false" ht="17.25" hidden="false" customHeight="true" outlineLevel="0" collapsed="false">
      <c r="A1" s="2" t="s">
        <v>57</v>
      </c>
    </row>
    <row r="3" customFormat="false" ht="15" hidden="false" customHeight="true" outlineLevel="0" collapsed="false">
      <c r="A3" s="21" t="s">
        <v>58</v>
      </c>
      <c r="B3" s="19" t="n">
        <f aca="false">SUM('Perhitungan Bonus'!H4:H11)</f>
        <v>81662500</v>
      </c>
    </row>
    <row r="4" customFormat="false" ht="15" hidden="false" customHeight="true" outlineLevel="0" collapsed="false">
      <c r="A4" s="21" t="s">
        <v>59</v>
      </c>
      <c r="B4" s="19" t="n">
        <f aca="false">AVERAGE('Perhitungan Bonus'!H4:H11)</f>
        <v>10207812.5</v>
      </c>
    </row>
    <row r="5" customFormat="false" ht="15" hidden="false" customHeight="true" outlineLevel="0" collapsed="false">
      <c r="A5" s="21" t="s">
        <v>60</v>
      </c>
      <c r="B5" s="10" t="n">
        <f aca="false">COUNTA('Perhitungan Bonus'!B4:B11)</f>
        <v>8</v>
      </c>
    </row>
    <row r="6" customFormat="false" ht="15" hidden="false" customHeight="true" outlineLevel="0" collapsed="false">
      <c r="A6" s="21" t="s">
        <v>61</v>
      </c>
      <c r="B6" s="19" t="n">
        <f aca="false">MAX('Perhitungan Bonus'!H4:H11)</f>
        <v>22500000</v>
      </c>
    </row>
    <row r="7" customFormat="false" ht="15" hidden="false" customHeight="true" outlineLevel="0" collapsed="false">
      <c r="A7" s="21" t="s">
        <v>62</v>
      </c>
      <c r="B7" s="10" t="str">
        <f aca="false">INDEX('Perhitungan Bonus'!B4:B11,MATCH(MAX('Perhitungan Bonus'!H4:H11),'Perhitungan Bonus'!H4:H11,0))</f>
        <v>Dian Permata</v>
      </c>
    </row>
    <row r="10" customFormat="false" ht="15" hidden="false" customHeight="true" outlineLevel="0" collapsed="false">
      <c r="A10" s="6" t="s">
        <v>63</v>
      </c>
      <c r="B10" s="6" t="s">
        <v>55</v>
      </c>
    </row>
    <row r="11" customFormat="false" ht="15" hidden="false" customHeight="true" outlineLevel="0" collapsed="false">
      <c r="A11" s="15" t="str">
        <f aca="false">'Perhitungan Bonus'!B4</f>
        <v>Andi Saputra</v>
      </c>
      <c r="B11" s="16" t="n">
        <f aca="false">'Perhitungan Bonus'!H4</f>
        <v>7500000</v>
      </c>
    </row>
    <row r="12" customFormat="false" ht="15" hidden="false" customHeight="true" outlineLevel="0" collapsed="false">
      <c r="A12" s="15" t="str">
        <f aca="false">'Perhitungan Bonus'!B5</f>
        <v>Budi Santoso</v>
      </c>
      <c r="B12" s="16" t="n">
        <f aca="false">'Perhitungan Bonus'!H5</f>
        <v>14250000</v>
      </c>
    </row>
    <row r="13" customFormat="false" ht="15" hidden="false" customHeight="true" outlineLevel="0" collapsed="false">
      <c r="A13" s="15" t="str">
        <f aca="false">'Perhitungan Bonus'!B6</f>
        <v>Citra Dewi</v>
      </c>
      <c r="B13" s="16" t="n">
        <f aca="false">'Perhitungan Bonus'!H6</f>
        <v>5850000</v>
      </c>
    </row>
    <row r="14" customFormat="false" ht="15" hidden="false" customHeight="true" outlineLevel="0" collapsed="false">
      <c r="A14" s="15" t="str">
        <f aca="false">'Perhitungan Bonus'!B7</f>
        <v>Dian Permata</v>
      </c>
      <c r="B14" s="16" t="n">
        <f aca="false">'Perhitungan Bonus'!H7</f>
        <v>22500000</v>
      </c>
    </row>
    <row r="15" customFormat="false" ht="15" hidden="false" customHeight="true" outlineLevel="0" collapsed="false">
      <c r="A15" s="15" t="str">
        <f aca="false">'Perhitungan Bonus'!B8</f>
        <v>Eka Wijaya</v>
      </c>
      <c r="B15" s="16" t="n">
        <f aca="false">'Perhitungan Bonus'!H8</f>
        <v>2062500</v>
      </c>
    </row>
    <row r="16" customFormat="false" ht="15" hidden="false" customHeight="true" outlineLevel="0" collapsed="false">
      <c r="A16" s="15" t="str">
        <f aca="false">'Perhitungan Bonus'!B9</f>
        <v>Fitri Handayani</v>
      </c>
      <c r="B16" s="16" t="n">
        <f aca="false">'Perhitungan Bonus'!H9</f>
        <v>8750000</v>
      </c>
    </row>
    <row r="17" customFormat="false" ht="15" hidden="false" customHeight="true" outlineLevel="0" collapsed="false">
      <c r="A17" s="15" t="str">
        <f aca="false">'Perhitungan Bonus'!B10</f>
        <v>Galih Prakoso</v>
      </c>
      <c r="B17" s="16" t="n">
        <f aca="false">'Perhitungan Bonus'!H10</f>
        <v>4500000</v>
      </c>
    </row>
    <row r="18" customFormat="false" ht="15" hidden="false" customHeight="true" outlineLevel="0" collapsed="false">
      <c r="A18" s="15" t="str">
        <f aca="false">'Perhitungan Bonus'!B11</f>
        <v>Hesti Nuraini</v>
      </c>
      <c r="B18" s="16" t="n">
        <f aca="false">'Perhitungan Bonus'!H11</f>
        <v>16250000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2026-08-11T17:16:13Z</dcterms:created>
  <dc:creator>openpyxl</dc:creator>
  <dc:description/>
  <dc:language>en-US</dc:language>
  <cp:lastModifiedBy/>
  <dcterms:modified xsi:type="dcterms:W3CDTF">2026-08-11T17:16:43Z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