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Tabel Tarif SBM 2026" sheetId="2" state="visible" r:id="rId4"/>
    <sheet name="Rekap Lembur" sheetId="3" state="visible" r:id="rId5"/>
    <sheet name="Ringkasan Bulanan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<sst xmlns="http://schemas.openxmlformats.org/spreadsheetml/2006/main" count="88" uniqueCount="60">
  <si>
    <t xml:space="preserve">Template Excel Otomatis Hitung Uang Makan &amp; Lembur PNS 2026</t>
  </si>
  <si>
    <t xml:space="preserve">Tentang File Ini</t>
  </si>
  <si>
    <t xml:space="preserve">File ini menghitung otomatis uang lembur dan uang makan lembur PNS/ASN sesuai golongan,</t>
  </si>
  <si>
    <t xml:space="preserve">berdasarkan Standar Biaya Masukan (SBM) Tahun Anggaran 2026 (PMK Nomor 32 Tahun 2025).</t>
  </si>
  <si>
    <t xml:space="preserve">Cara Pakai</t>
  </si>
  <si>
    <t xml:space="preserve">1. Buka sheet 'Rekap Lembur'.</t>
  </si>
  <si>
    <t xml:space="preserve">2. Isi kolom KUNING (Tanggal, Nama Pegawai, Golongan, Jam Lembur) untuk setiap kejadian lembur.</t>
  </si>
  <si>
    <t xml:space="preserve">3. Tarif lembur/jam, status berhak uang makan, dan total kompensasi terisi OTOMATIS lewat rumus.</t>
  </si>
  <si>
    <t xml:space="preserve">4. Buka sheet 'Ringkasan Bulanan' untuk melihat rekap total per pegawai secara otomatis.</t>
  </si>
  <si>
    <t xml:space="preserve">5. Sheet 'Tabel Tarif SBM 2026' berisi rujukan resmi yang dipakai oleh rumus di sheet lain.</t>
  </si>
  <si>
    <t xml:space="preserve">Ketentuan Uang Makan Lembur</t>
  </si>
  <si>
    <t xml:space="preserve">Uang makan lembur HANYA diberikan jika lembur berlangsung minimal 2 jam berturut-turut,</t>
  </si>
  <si>
    <t xml:space="preserve">dan diberikan maksimal 1 kali per hari berapa pun total jam lemburnya pada hari itu.</t>
  </si>
  <si>
    <t xml:space="preserve">Uang lembur per jam tetap dihitung penuh sesuai jumlah jam kerja lembur riil dengan Surat Perintah Lembur (SPL).</t>
  </si>
  <si>
    <t xml:space="preserve">Legenda Warna</t>
  </si>
  <si>
    <t xml:space="preserve">Kotak KUNING = input yang boleh diubah (Tanggal, Nama, Golongan, Jam Lembur)</t>
  </si>
  <si>
    <t xml:space="preserve">Kotak HIJAU = hasil perhitungan otomatis (jangan diedit, berisi rumus)</t>
  </si>
  <si>
    <t xml:space="preserve">Sumber &amp; Batasan</t>
  </si>
  <si>
    <t xml:space="preserve">Besaran tarif mengacu pada PMK Nomor 32 Tahun 2025 tentang Standar Biaya Masukan Tahun Anggaran 2026.</t>
  </si>
  <si>
    <t xml:space="preserve">Standar biaya ini bersifat batas TERTINGGI — instansi boleh menetapkan lebih rendah, tapi tidak boleh melebihi.</t>
  </si>
  <si>
    <t xml:space="preserve">Lembur tanpa Surat Perintah Lembur (SPL) dari pejabat berwenang tidak dapat diklaim kompensasinya.</t>
  </si>
  <si>
    <t xml:space="preserve">Tabel Tarif Uang Lembur &amp; Uang Makan Lembur ASN 2026 (PMK 32/2025)</t>
  </si>
  <si>
    <t xml:space="preserve">Golongan</t>
  </si>
  <si>
    <t xml:space="preserve">Uang Lembur per Jam (Rp)</t>
  </si>
  <si>
    <t xml:space="preserve">Uang Makan Lembur per Hari (Rp)</t>
  </si>
  <si>
    <t xml:space="preserve">Syarat Uang Makan</t>
  </si>
  <si>
    <t xml:space="preserve">I</t>
  </si>
  <si>
    <t xml:space="preserve">Lembur &gt;= 2 jam berturut-turut</t>
  </si>
  <si>
    <t xml:space="preserve">II</t>
  </si>
  <si>
    <t xml:space="preserve">III</t>
  </si>
  <si>
    <t xml:space="preserve">IV</t>
  </si>
  <si>
    <t xml:space="preserve">Catatan: uang makan lembur diberikan maksimal 1 kali per hari, terlepas dari total jam lembur hari itu.</t>
  </si>
  <si>
    <t xml:space="preserve">Sumber: Lampiran PMK Nomor 32 Tahun 2025 tentang Standar Biaya Masukan Tahun Anggaran 2026.</t>
  </si>
  <si>
    <t xml:space="preserve">Standar biaya bersifat batas tertinggi, dapat ditetapkan lebih rendah sesuai kebijakan instansi.</t>
  </si>
  <si>
    <t xml:space="preserve">Rekap Lembur &amp; Uang Makan Lembur PNS - Agustus 2026</t>
  </si>
  <si>
    <t xml:space="preserve">No</t>
  </si>
  <si>
    <t xml:space="preserve">Tanggal</t>
  </si>
  <si>
    <t xml:space="preserve">Nama Pegawai</t>
  </si>
  <si>
    <t xml:space="preserve">Jam Lembur</t>
  </si>
  <si>
    <t xml:space="preserve">Tarif Lembur/Jam</t>
  </si>
  <si>
    <t xml:space="preserve">Uang Lembur</t>
  </si>
  <si>
    <t xml:space="preserve">Berhak Uang Makan?</t>
  </si>
  <si>
    <t xml:space="preserve">Uang Makan Lembur</t>
  </si>
  <si>
    <t xml:space="preserve">Total Kompensasi</t>
  </si>
  <si>
    <t xml:space="preserve">2026-08-03</t>
  </si>
  <si>
    <t xml:space="preserve">Siti Aminah</t>
  </si>
  <si>
    <t xml:space="preserve">Budi Santoso</t>
  </si>
  <si>
    <t xml:space="preserve">2026-08-04</t>
  </si>
  <si>
    <t xml:space="preserve">2026-08-05</t>
  </si>
  <si>
    <t xml:space="preserve">Rahmat Hidayat</t>
  </si>
  <si>
    <t xml:space="preserve">2026-08-06</t>
  </si>
  <si>
    <t xml:space="preserve">2026-08-07</t>
  </si>
  <si>
    <t xml:space="preserve">Dewi Lestari</t>
  </si>
  <si>
    <t xml:space="preserve">2026-08-10</t>
  </si>
  <si>
    <t xml:space="preserve">2026-08-11</t>
  </si>
  <si>
    <t xml:space="preserve">2026-08-12</t>
  </si>
  <si>
    <t xml:space="preserve">Ringkasan Bulanan per Pegawai</t>
  </si>
  <si>
    <t xml:space="preserve">Total Jam Lembur</t>
  </si>
  <si>
    <t xml:space="preserve">Total Uang Lembur</t>
  </si>
  <si>
    <t xml:space="preserve">Total Uang Makan Lembur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</si>
</sst>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E40A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color rgb="FF1E40AF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40AF"/>
        <bgColor rgb="FF1D4ED8"/>
      </patternFill>
    </fill>
    <fill>
      <patternFill patternType="solid">
        <fgColor rgb="FF1D4ED8"/>
        <bgColor rgb="FF1E40AF"/>
      </patternFill>
    </fill>
    <fill>
      <patternFill patternType="solid">
        <fgColor rgb="FFEFF6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DBEAFE"/>
      </patternFill>
    </fill>
    <fill>
      <patternFill patternType="solid">
        <fgColor rgb="FFDBEAFE"/>
        <bgColor rgb="FFEFF6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AFE"/>
      <rgbColor rgb="FF660066"/>
      <rgbColor rgb="FFFF8080"/>
      <rgbColor rgb="FF1D4ED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FF6FF"/>
      <rgbColor rgb="FFD1FA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4A3B8"/>
      <rgbColor rgb="FF003366"/>
      <rgbColor rgb="FF339966"/>
      <rgbColor rgb="FF003300"/>
      <rgbColor rgb="FF333300"/>
      <rgbColor rgb="FF993300"/>
      <rgbColor rgb="FF993366"/>
      <rgbColor rgb="FF1E40A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/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2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/>
    </row>
    <row r="15" customFormat="false" ht="15" hidden="false" customHeight="false" outlineLevel="0" collapsed="false">
      <c r="B15" s="3" t="s">
        <v>10</v>
      </c>
    </row>
    <row r="16" customFormat="false" ht="15" hidden="false" customHeight="false" outlineLevel="0" collapsed="false">
      <c r="B16" s="2" t="s">
        <v>11</v>
      </c>
    </row>
    <row r="17" customFormat="false" ht="15" hidden="false" customHeight="false" outlineLevel="0" collapsed="false">
      <c r="B17" s="2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2"/>
    </row>
    <row r="20" customFormat="false" ht="15" hidden="false" customHeight="false" outlineLevel="0" collapsed="false">
      <c r="B20" s="3" t="s">
        <v>14</v>
      </c>
    </row>
    <row r="21" customFormat="false" ht="15" hidden="false" customHeight="false" outlineLevel="0" collapsed="false">
      <c r="B21" s="2" t="s">
        <v>15</v>
      </c>
    </row>
    <row r="22" customFormat="false" ht="15" hidden="false" customHeight="false" outlineLevel="0" collapsed="false">
      <c r="B22" s="2" t="s">
        <v>16</v>
      </c>
    </row>
    <row r="23" customFormat="false" ht="15" hidden="false" customHeight="false" outlineLevel="0" collapsed="false">
      <c r="B23" s="2"/>
    </row>
    <row r="24" customFormat="false" ht="15" hidden="false" customHeight="false" outlineLevel="0" collapsed="false">
      <c r="B24" s="3" t="s">
        <v>17</v>
      </c>
    </row>
    <row r="25" customFormat="false" ht="15" hidden="false" customHeight="false" outlineLevel="0" collapsed="false">
      <c r="B25" s="2" t="s">
        <v>18</v>
      </c>
    </row>
    <row r="26" customFormat="false" ht="15" hidden="false" customHeight="false" outlineLevel="0" collapsed="false">
      <c r="B26" s="2" t="s">
        <v>19</v>
      </c>
    </row>
    <row r="27" customFormat="false" ht="15" hidden="false" customHeight="false" outlineLevel="0" collapsed="false">
      <c r="B27" s="2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4"/>
    <col collapsed="false" customWidth="true" hidden="false" outlineLevel="0" max="4" min="3" style="0" width="24"/>
    <col collapsed="false" customWidth="true" hidden="false" outlineLevel="0" max="5" min="5" style="0" width="20"/>
  </cols>
  <sheetData>
    <row r="2" customFormat="false" ht="25.5" hidden="false" customHeight="true" outlineLevel="0" collapsed="false">
      <c r="B2" s="4" t="s">
        <v>21</v>
      </c>
      <c r="C2" s="4"/>
      <c r="D2" s="4"/>
      <c r="E2" s="4"/>
    </row>
    <row r="4" customFormat="false" ht="30" hidden="false" customHeight="true" outlineLevel="0" collapsed="false">
      <c r="B4" s="5" t="s">
        <v>22</v>
      </c>
      <c r="C4" s="5" t="s">
        <v>23</v>
      </c>
      <c r="D4" s="5" t="s">
        <v>24</v>
      </c>
      <c r="E4" s="5" t="s">
        <v>25</v>
      </c>
    </row>
    <row r="5" customFormat="false" ht="23.85" hidden="false" customHeight="false" outlineLevel="0" collapsed="false">
      <c r="B5" s="6" t="s">
        <v>26</v>
      </c>
      <c r="C5" s="7" t="n">
        <v>18000</v>
      </c>
      <c r="D5" s="7" t="n">
        <v>35000</v>
      </c>
      <c r="E5" s="6" t="s">
        <v>27</v>
      </c>
    </row>
    <row r="6" customFormat="false" ht="23.85" hidden="false" customHeight="false" outlineLevel="0" collapsed="false">
      <c r="B6" s="8" t="s">
        <v>28</v>
      </c>
      <c r="C6" s="9" t="n">
        <v>24000</v>
      </c>
      <c r="D6" s="9" t="n">
        <v>35000</v>
      </c>
      <c r="E6" s="8" t="s">
        <v>27</v>
      </c>
    </row>
    <row r="7" customFormat="false" ht="23.85" hidden="false" customHeight="false" outlineLevel="0" collapsed="false">
      <c r="B7" s="6" t="s">
        <v>29</v>
      </c>
      <c r="C7" s="7" t="n">
        <v>30000</v>
      </c>
      <c r="D7" s="7" t="n">
        <v>37000</v>
      </c>
      <c r="E7" s="6" t="s">
        <v>27</v>
      </c>
    </row>
    <row r="8" customFormat="false" ht="23.85" hidden="false" customHeight="false" outlineLevel="0" collapsed="false">
      <c r="B8" s="8" t="s">
        <v>30</v>
      </c>
      <c r="C8" s="9" t="n">
        <v>36000</v>
      </c>
      <c r="D8" s="9" t="n">
        <v>41000</v>
      </c>
      <c r="E8" s="8" t="s">
        <v>27</v>
      </c>
    </row>
    <row r="10" customFormat="false" ht="15" hidden="false" customHeight="false" outlineLevel="0" collapsed="false">
      <c r="B10" s="10" t="s">
        <v>31</v>
      </c>
      <c r="C10" s="10"/>
      <c r="D10" s="10"/>
      <c r="E10" s="10"/>
    </row>
    <row r="11" customFormat="false" ht="15" hidden="false" customHeight="false" outlineLevel="0" collapsed="false">
      <c r="B11" s="10" t="s">
        <v>32</v>
      </c>
      <c r="C11" s="10"/>
      <c r="D11" s="10"/>
      <c r="E11" s="10"/>
    </row>
    <row r="12" customFormat="false" ht="15" hidden="false" customHeight="false" outlineLevel="0" collapsed="false">
      <c r="B12" s="10" t="s">
        <v>33</v>
      </c>
      <c r="C12" s="10"/>
      <c r="D12" s="10"/>
      <c r="E12" s="10"/>
    </row>
  </sheetData>
  <mergeCells count="4">
    <mergeCell ref="B2:E2"/>
    <mergeCell ref="B10:E10"/>
    <mergeCell ref="B11:E11"/>
    <mergeCell ref="B12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3"/>
    <col collapsed="false" customWidth="true" hidden="false" outlineLevel="0" max="4" min="4" style="0" width="20"/>
    <col collapsed="false" customWidth="true" hidden="false" outlineLevel="0" max="5" min="5" style="0" width="11"/>
    <col collapsed="false" customWidth="true" hidden="false" outlineLevel="0" max="6" min="6" style="0" width="12"/>
    <col collapsed="false" customWidth="true" hidden="false" outlineLevel="0" max="8" min="7" style="0" width="16"/>
    <col collapsed="false" customWidth="true" hidden="false" outlineLevel="0" max="9" min="9" style="0" width="18"/>
    <col collapsed="false" customWidth="true" hidden="false" outlineLevel="0" max="11" min="10" style="0" width="16"/>
  </cols>
  <sheetData>
    <row r="2" customFormat="false" ht="25.5" hidden="false" customHeight="true" outlineLevel="0" collapsed="false">
      <c r="B2" s="4" t="s">
        <v>34</v>
      </c>
      <c r="C2" s="4"/>
      <c r="D2" s="4"/>
      <c r="E2" s="4"/>
      <c r="F2" s="4"/>
      <c r="G2" s="4"/>
      <c r="H2" s="4"/>
      <c r="I2" s="4"/>
      <c r="J2" s="4"/>
      <c r="K2" s="4"/>
    </row>
    <row r="4" customFormat="false" ht="31.5" hidden="false" customHeight="true" outlineLevel="0" collapsed="false">
      <c r="B4" s="5" t="s">
        <v>35</v>
      </c>
      <c r="C4" s="5" t="s">
        <v>36</v>
      </c>
      <c r="D4" s="5" t="s">
        <v>37</v>
      </c>
      <c r="E4" s="5" t="s">
        <v>22</v>
      </c>
      <c r="F4" s="5" t="s">
        <v>38</v>
      </c>
      <c r="G4" s="5" t="s">
        <v>39</v>
      </c>
      <c r="H4" s="5" t="s">
        <v>40</v>
      </c>
      <c r="I4" s="5" t="s">
        <v>41</v>
      </c>
      <c r="J4" s="5" t="s">
        <v>42</v>
      </c>
      <c r="K4" s="5" t="s">
        <v>43</v>
      </c>
    </row>
    <row r="5" customFormat="false" ht="15" hidden="false" customHeight="false" outlineLevel="0" collapsed="false">
      <c r="B5" s="11" t="n">
        <v>1</v>
      </c>
      <c r="C5" s="12" t="s">
        <v>44</v>
      </c>
      <c r="D5" s="12" t="s">
        <v>45</v>
      </c>
      <c r="E5" s="12" t="s">
        <v>29</v>
      </c>
      <c r="F5" s="13" t="n">
        <v>2.5</v>
      </c>
      <c r="G5" s="14" t="n">
        <f aca="false">INDEX('Tabel Tarif SBM 2026'!$C$5:$C$8,MATCH(E5,'Tabel Tarif SBM 2026'!$B$5:$B$8,0))</f>
        <v>30000</v>
      </c>
      <c r="H5" s="14" t="n">
        <f aca="false">F5*G5</f>
        <v>75000</v>
      </c>
      <c r="I5" s="15" t="str">
        <f aca="false">IF(F5&gt;=2,"Ya","Tidak")</f>
        <v>Ya</v>
      </c>
      <c r="J5" s="14" t="n">
        <f aca="false">IF(F5&gt;=2,INDEX('Tabel Tarif SBM 2026'!$D$5:$D$8,MATCH(E5,'Tabel Tarif SBM 2026'!$B$5:$B$8,0)),0)</f>
        <v>37000</v>
      </c>
      <c r="K5" s="14" t="n">
        <f aca="false">H5+J5</f>
        <v>112000</v>
      </c>
    </row>
    <row r="6" customFormat="false" ht="15" hidden="false" customHeight="false" outlineLevel="0" collapsed="false">
      <c r="B6" s="11" t="n">
        <v>2</v>
      </c>
      <c r="C6" s="12" t="s">
        <v>44</v>
      </c>
      <c r="D6" s="12" t="s">
        <v>46</v>
      </c>
      <c r="E6" s="12" t="s">
        <v>28</v>
      </c>
      <c r="F6" s="13" t="n">
        <v>1.5</v>
      </c>
      <c r="G6" s="14" t="n">
        <f aca="false">INDEX('Tabel Tarif SBM 2026'!$C$5:$C$8,MATCH(E6,'Tabel Tarif SBM 2026'!$B$5:$B$8,0))</f>
        <v>24000</v>
      </c>
      <c r="H6" s="14" t="n">
        <f aca="false">F6*G6</f>
        <v>36000</v>
      </c>
      <c r="I6" s="15" t="str">
        <f aca="false">IF(F6&gt;=2,"Ya","Tidak")</f>
        <v>Tidak</v>
      </c>
      <c r="J6" s="14" t="n">
        <f aca="false">IF(F6&gt;=2,INDEX('Tabel Tarif SBM 2026'!$D$5:$D$8,MATCH(E6,'Tabel Tarif SBM 2026'!$B$5:$B$8,0)),0)</f>
        <v>0</v>
      </c>
      <c r="K6" s="14" t="n">
        <f aca="false">H6+J6</f>
        <v>36000</v>
      </c>
    </row>
    <row r="7" customFormat="false" ht="15" hidden="false" customHeight="false" outlineLevel="0" collapsed="false">
      <c r="B7" s="11" t="n">
        <v>3</v>
      </c>
      <c r="C7" s="12" t="s">
        <v>47</v>
      </c>
      <c r="D7" s="12" t="s">
        <v>45</v>
      </c>
      <c r="E7" s="12" t="s">
        <v>29</v>
      </c>
      <c r="F7" s="13" t="n">
        <v>3</v>
      </c>
      <c r="G7" s="14" t="n">
        <f aca="false">INDEX('Tabel Tarif SBM 2026'!$C$5:$C$8,MATCH(E7,'Tabel Tarif SBM 2026'!$B$5:$B$8,0))</f>
        <v>30000</v>
      </c>
      <c r="H7" s="14" t="n">
        <f aca="false">F7*G7</f>
        <v>90000</v>
      </c>
      <c r="I7" s="15" t="str">
        <f aca="false">IF(F7&gt;=2,"Ya","Tidak")</f>
        <v>Ya</v>
      </c>
      <c r="J7" s="14" t="n">
        <f aca="false">IF(F7&gt;=2,INDEX('Tabel Tarif SBM 2026'!$D$5:$D$8,MATCH(E7,'Tabel Tarif SBM 2026'!$B$5:$B$8,0)),0)</f>
        <v>37000</v>
      </c>
      <c r="K7" s="14" t="n">
        <f aca="false">H7+J7</f>
        <v>127000</v>
      </c>
    </row>
    <row r="8" customFormat="false" ht="15" hidden="false" customHeight="false" outlineLevel="0" collapsed="false">
      <c r="B8" s="11" t="n">
        <v>4</v>
      </c>
      <c r="C8" s="12" t="s">
        <v>48</v>
      </c>
      <c r="D8" s="12" t="s">
        <v>49</v>
      </c>
      <c r="E8" s="12" t="s">
        <v>30</v>
      </c>
      <c r="F8" s="13" t="n">
        <v>4</v>
      </c>
      <c r="G8" s="14" t="n">
        <f aca="false">INDEX('Tabel Tarif SBM 2026'!$C$5:$C$8,MATCH(E8,'Tabel Tarif SBM 2026'!$B$5:$B$8,0))</f>
        <v>36000</v>
      </c>
      <c r="H8" s="14" t="n">
        <f aca="false">F8*G8</f>
        <v>144000</v>
      </c>
      <c r="I8" s="15" t="str">
        <f aca="false">IF(F8&gt;=2,"Ya","Tidak")</f>
        <v>Ya</v>
      </c>
      <c r="J8" s="14" t="n">
        <f aca="false">IF(F8&gt;=2,INDEX('Tabel Tarif SBM 2026'!$D$5:$D$8,MATCH(E8,'Tabel Tarif SBM 2026'!$B$5:$B$8,0)),0)</f>
        <v>41000</v>
      </c>
      <c r="K8" s="14" t="n">
        <f aca="false">H8+J8</f>
        <v>185000</v>
      </c>
    </row>
    <row r="9" customFormat="false" ht="15" hidden="false" customHeight="false" outlineLevel="0" collapsed="false">
      <c r="B9" s="11" t="n">
        <v>5</v>
      </c>
      <c r="C9" s="12" t="s">
        <v>50</v>
      </c>
      <c r="D9" s="12" t="s">
        <v>46</v>
      </c>
      <c r="E9" s="12" t="s">
        <v>28</v>
      </c>
      <c r="F9" s="13" t="n">
        <v>2</v>
      </c>
      <c r="G9" s="14" t="n">
        <f aca="false">INDEX('Tabel Tarif SBM 2026'!$C$5:$C$8,MATCH(E9,'Tabel Tarif SBM 2026'!$B$5:$B$8,0))</f>
        <v>24000</v>
      </c>
      <c r="H9" s="14" t="n">
        <f aca="false">F9*G9</f>
        <v>48000</v>
      </c>
      <c r="I9" s="15" t="str">
        <f aca="false">IF(F9&gt;=2,"Ya","Tidak")</f>
        <v>Ya</v>
      </c>
      <c r="J9" s="14" t="n">
        <f aca="false">IF(F9&gt;=2,INDEX('Tabel Tarif SBM 2026'!$D$5:$D$8,MATCH(E9,'Tabel Tarif SBM 2026'!$B$5:$B$8,0)),0)</f>
        <v>35000</v>
      </c>
      <c r="K9" s="14" t="n">
        <f aca="false">H9+J9</f>
        <v>83000</v>
      </c>
    </row>
    <row r="10" customFormat="false" ht="15" hidden="false" customHeight="false" outlineLevel="0" collapsed="false">
      <c r="B10" s="11" t="n">
        <v>6</v>
      </c>
      <c r="C10" s="12" t="s">
        <v>51</v>
      </c>
      <c r="D10" s="12" t="s">
        <v>52</v>
      </c>
      <c r="E10" s="12" t="s">
        <v>26</v>
      </c>
      <c r="F10" s="13" t="n">
        <v>1</v>
      </c>
      <c r="G10" s="14" t="n">
        <f aca="false">INDEX('Tabel Tarif SBM 2026'!$C$5:$C$8,MATCH(E10,'Tabel Tarif SBM 2026'!$B$5:$B$8,0))</f>
        <v>18000</v>
      </c>
      <c r="H10" s="14" t="n">
        <f aca="false">F10*G10</f>
        <v>18000</v>
      </c>
      <c r="I10" s="15" t="str">
        <f aca="false">IF(F10&gt;=2,"Ya","Tidak")</f>
        <v>Tidak</v>
      </c>
      <c r="J10" s="14" t="n">
        <f aca="false">IF(F10&gt;=2,INDEX('Tabel Tarif SBM 2026'!$D$5:$D$8,MATCH(E10,'Tabel Tarif SBM 2026'!$B$5:$B$8,0)),0)</f>
        <v>0</v>
      </c>
      <c r="K10" s="14" t="n">
        <f aca="false">H10+J10</f>
        <v>18000</v>
      </c>
    </row>
    <row r="11" customFormat="false" ht="15" hidden="false" customHeight="false" outlineLevel="0" collapsed="false">
      <c r="B11" s="11" t="n">
        <v>7</v>
      </c>
      <c r="C11" s="12" t="s">
        <v>53</v>
      </c>
      <c r="D11" s="12" t="s">
        <v>49</v>
      </c>
      <c r="E11" s="12" t="s">
        <v>30</v>
      </c>
      <c r="F11" s="13" t="n">
        <v>2.5</v>
      </c>
      <c r="G11" s="14" t="n">
        <f aca="false">INDEX('Tabel Tarif SBM 2026'!$C$5:$C$8,MATCH(E11,'Tabel Tarif SBM 2026'!$B$5:$B$8,0))</f>
        <v>36000</v>
      </c>
      <c r="H11" s="14" t="n">
        <f aca="false">F11*G11</f>
        <v>90000</v>
      </c>
      <c r="I11" s="15" t="str">
        <f aca="false">IF(F11&gt;=2,"Ya","Tidak")</f>
        <v>Ya</v>
      </c>
      <c r="J11" s="14" t="n">
        <f aca="false">IF(F11&gt;=2,INDEX('Tabel Tarif SBM 2026'!$D$5:$D$8,MATCH(E11,'Tabel Tarif SBM 2026'!$B$5:$B$8,0)),0)</f>
        <v>41000</v>
      </c>
      <c r="K11" s="14" t="n">
        <f aca="false">H11+J11</f>
        <v>131000</v>
      </c>
    </row>
    <row r="12" customFormat="false" ht="15" hidden="false" customHeight="false" outlineLevel="0" collapsed="false">
      <c r="B12" s="11" t="n">
        <v>8</v>
      </c>
      <c r="C12" s="12" t="s">
        <v>54</v>
      </c>
      <c r="D12" s="12" t="s">
        <v>52</v>
      </c>
      <c r="E12" s="12" t="s">
        <v>26</v>
      </c>
      <c r="F12" s="13" t="n">
        <v>2</v>
      </c>
      <c r="G12" s="14" t="n">
        <f aca="false">INDEX('Tabel Tarif SBM 2026'!$C$5:$C$8,MATCH(E12,'Tabel Tarif SBM 2026'!$B$5:$B$8,0))</f>
        <v>18000</v>
      </c>
      <c r="H12" s="14" t="n">
        <f aca="false">F12*G12</f>
        <v>36000</v>
      </c>
      <c r="I12" s="15" t="str">
        <f aca="false">IF(F12&gt;=2,"Ya","Tidak")</f>
        <v>Ya</v>
      </c>
      <c r="J12" s="14" t="n">
        <f aca="false">IF(F12&gt;=2,INDEX('Tabel Tarif SBM 2026'!$D$5:$D$8,MATCH(E12,'Tabel Tarif SBM 2026'!$B$5:$B$8,0)),0)</f>
        <v>35000</v>
      </c>
      <c r="K12" s="14" t="n">
        <f aca="false">H12+J12</f>
        <v>71000</v>
      </c>
    </row>
    <row r="13" customFormat="false" ht="15" hidden="false" customHeight="false" outlineLevel="0" collapsed="false">
      <c r="B13" s="11" t="n">
        <v>9</v>
      </c>
      <c r="C13" s="12" t="s">
        <v>55</v>
      </c>
      <c r="D13" s="12" t="s">
        <v>45</v>
      </c>
      <c r="E13" s="12" t="s">
        <v>29</v>
      </c>
      <c r="F13" s="13" t="n">
        <v>1.5</v>
      </c>
      <c r="G13" s="14" t="n">
        <f aca="false">INDEX('Tabel Tarif SBM 2026'!$C$5:$C$8,MATCH(E13,'Tabel Tarif SBM 2026'!$B$5:$B$8,0))</f>
        <v>30000</v>
      </c>
      <c r="H13" s="14" t="n">
        <f aca="false">F13*G13</f>
        <v>45000</v>
      </c>
      <c r="I13" s="15" t="str">
        <f aca="false">IF(F13&gt;=2,"Ya","Tidak")</f>
        <v>Tidak</v>
      </c>
      <c r="J13" s="14" t="n">
        <f aca="false">IF(F13&gt;=2,INDEX('Tabel Tarif SBM 2026'!$D$5:$D$8,MATCH(E13,'Tabel Tarif SBM 2026'!$B$5:$B$8,0)),0)</f>
        <v>0</v>
      </c>
      <c r="K13" s="14" t="n">
        <f aca="false">H13+J13</f>
        <v>45000</v>
      </c>
    </row>
    <row r="14" customFormat="false" ht="15" hidden="false" customHeight="false" outlineLevel="0" collapsed="false">
      <c r="B14" s="11" t="n">
        <v>10</v>
      </c>
      <c r="C14" s="12" t="s">
        <v>55</v>
      </c>
      <c r="D14" s="12" t="s">
        <v>46</v>
      </c>
      <c r="E14" s="12" t="s">
        <v>28</v>
      </c>
      <c r="F14" s="13" t="n">
        <v>3.5</v>
      </c>
      <c r="G14" s="14" t="n">
        <f aca="false">INDEX('Tabel Tarif SBM 2026'!$C$5:$C$8,MATCH(E14,'Tabel Tarif SBM 2026'!$B$5:$B$8,0))</f>
        <v>24000</v>
      </c>
      <c r="H14" s="14" t="n">
        <f aca="false">F14*G14</f>
        <v>84000</v>
      </c>
      <c r="I14" s="15" t="str">
        <f aca="false">IF(F14&gt;=2,"Ya","Tidak")</f>
        <v>Ya</v>
      </c>
      <c r="J14" s="14" t="n">
        <f aca="false">IF(F14&gt;=2,INDEX('Tabel Tarif SBM 2026'!$D$5:$D$8,MATCH(E14,'Tabel Tarif SBM 2026'!$B$5:$B$8,0)),0)</f>
        <v>35000</v>
      </c>
      <c r="K14" s="14" t="n">
        <f aca="false">H14+J14</f>
        <v>119000</v>
      </c>
    </row>
    <row r="16" customFormat="false" ht="15" hidden="false" customHeight="false" outlineLevel="0" collapsed="false">
      <c r="B16" s="16"/>
      <c r="C16" s="16"/>
      <c r="D16" s="16"/>
      <c r="F16" s="17" t="n">
        <f aca="false">SUM(F5:F14)</f>
        <v>23.5</v>
      </c>
      <c r="H16" s="17" t="n">
        <f aca="false">SUM(H5:H14)</f>
        <v>666000</v>
      </c>
      <c r="J16" s="17" t="n">
        <f aca="false">SUM(J5:J14)</f>
        <v>261000</v>
      </c>
      <c r="K16" s="17" t="n">
        <f aca="false">SUM(K5:K14)</f>
        <v>927000</v>
      </c>
    </row>
  </sheetData>
  <mergeCells count="2">
    <mergeCell ref="B2:K2"/>
    <mergeCell ref="B16:D16"/>
  </mergeCells>
  <dataValidations count="1">
    <dataValidation allowBlank="false" errorStyle="stop" operator="between" showDropDown="false" showErrorMessage="false" showInputMessage="false" sqref="E5:E30" type="list">
      <formula1>"I,II,III,IV"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6" min="4" style="0" width="18"/>
  </cols>
  <sheetData>
    <row r="2" customFormat="false" ht="25.5" hidden="false" customHeight="true" outlineLevel="0" collapsed="false">
      <c r="B2" s="4" t="s">
        <v>56</v>
      </c>
      <c r="C2" s="4"/>
      <c r="D2" s="4"/>
      <c r="E2" s="4"/>
      <c r="F2" s="4"/>
    </row>
    <row r="4" customFormat="false" ht="30" hidden="false" customHeight="true" outlineLevel="0" collapsed="false">
      <c r="B4" s="5" t="s">
        <v>37</v>
      </c>
      <c r="C4" s="5" t="s">
        <v>57</v>
      </c>
      <c r="D4" s="5" t="s">
        <v>58</v>
      </c>
      <c r="E4" s="5" t="s">
        <v>59</v>
      </c>
      <c r="F4" s="5" t="s">
        <v>43</v>
      </c>
    </row>
    <row r="5" customFormat="false" ht="15" hidden="false" customHeight="false" outlineLevel="0" collapsed="false">
      <c r="B5" s="18" t="s">
        <v>45</v>
      </c>
      <c r="C5" s="19" t="n">
        <f aca="false">SUMIF('Rekap Lembur'!$D$5:$D$14,B5,'Rekap Lembur'!$F$5:$F$14)</f>
        <v>7</v>
      </c>
      <c r="D5" s="14" t="n">
        <f aca="false">SUMIF('Rekap Lembur'!$D$5:$D$14,B5,'Rekap Lembur'!$H$5:$H$14)</f>
        <v>210000</v>
      </c>
      <c r="E5" s="14" t="n">
        <f aca="false">SUMIF('Rekap Lembur'!$D$5:$D$14,B5,'Rekap Lembur'!$J$5:$J$14)</f>
        <v>74000</v>
      </c>
      <c r="F5" s="14" t="n">
        <f aca="false">D5+E5</f>
        <v>284000</v>
      </c>
    </row>
    <row r="6" customFormat="false" ht="15" hidden="false" customHeight="false" outlineLevel="0" collapsed="false">
      <c r="B6" s="18" t="s">
        <v>46</v>
      </c>
      <c r="C6" s="19" t="n">
        <f aca="false">SUMIF('Rekap Lembur'!$D$5:$D$14,B6,'Rekap Lembur'!$F$5:$F$14)</f>
        <v>7</v>
      </c>
      <c r="D6" s="14" t="n">
        <f aca="false">SUMIF('Rekap Lembur'!$D$5:$D$14,B6,'Rekap Lembur'!$H$5:$H$14)</f>
        <v>168000</v>
      </c>
      <c r="E6" s="14" t="n">
        <f aca="false">SUMIF('Rekap Lembur'!$D$5:$D$14,B6,'Rekap Lembur'!$J$5:$J$14)</f>
        <v>70000</v>
      </c>
      <c r="F6" s="14" t="n">
        <f aca="false">D6+E6</f>
        <v>238000</v>
      </c>
    </row>
    <row r="7" customFormat="false" ht="15" hidden="false" customHeight="false" outlineLevel="0" collapsed="false">
      <c r="B7" s="18" t="s">
        <v>49</v>
      </c>
      <c r="C7" s="19" t="n">
        <f aca="false">SUMIF('Rekap Lembur'!$D$5:$D$14,B7,'Rekap Lembur'!$F$5:$F$14)</f>
        <v>6.5</v>
      </c>
      <c r="D7" s="14" t="n">
        <f aca="false">SUMIF('Rekap Lembur'!$D$5:$D$14,B7,'Rekap Lembur'!$H$5:$H$14)</f>
        <v>234000</v>
      </c>
      <c r="E7" s="14" t="n">
        <f aca="false">SUMIF('Rekap Lembur'!$D$5:$D$14,B7,'Rekap Lembur'!$J$5:$J$14)</f>
        <v>82000</v>
      </c>
      <c r="F7" s="14" t="n">
        <f aca="false">D7+E7</f>
        <v>316000</v>
      </c>
    </row>
    <row r="8" customFormat="false" ht="15" hidden="false" customHeight="false" outlineLevel="0" collapsed="false">
      <c r="B8" s="18" t="s">
        <v>52</v>
      </c>
      <c r="C8" s="19" t="n">
        <f aca="false">SUMIF('Rekap Lembur'!$D$5:$D$14,B8,'Rekap Lembur'!$F$5:$F$14)</f>
        <v>3</v>
      </c>
      <c r="D8" s="14" t="n">
        <f aca="false">SUMIF('Rekap Lembur'!$D$5:$D$14,B8,'Rekap Lembur'!$H$5:$H$14)</f>
        <v>54000</v>
      </c>
      <c r="E8" s="14" t="n">
        <f aca="false">SUMIF('Rekap Lembur'!$D$5:$D$14,B8,'Rekap Lembur'!$J$5:$J$14)</f>
        <v>35000</v>
      </c>
      <c r="F8" s="14" t="n">
        <f aca="false">D8+E8</f>
        <v>89000</v>
      </c>
    </row>
  </sheetData>
  <mergeCells count="1">
    <mergeCell ref="B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2026-08-12T11:17:34Z</dcterms:created>
  <dc:creator>openpyxl</dc:creator>
  <dc:description/>
  <dc:language>en-US</dc:language>
  <cp:lastModifiedBy/>
  <dcterms:modified xsi:type="dcterms:W3CDTF">2026-08-12T11:17:34Z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