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etunjuk" sheetId="1" state="visible" r:id="rId3"/>
    <sheet name="Input Dasar" sheetId="2" state="visible" r:id="rId4"/>
    <sheet name="RAB Bahan Baku" sheetId="3" state="visible" r:id="rId5"/>
    <sheet name="RAB Operasional" sheetId="4" state="visible" r:id="rId6"/>
    <sheet name="RAB Fasilitas" sheetId="5" state="visible" r:id="rId7"/>
    <sheet name="Rekap RAB"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<sst xmlns="http://schemas.openxmlformats.org/spreadsheetml/2006/main" count="125" uniqueCount="95">
  <si>
    <t xml:space="preserve">Template RAB Dapur SPPG / MBG</t>
  </si>
  <si>
    <t xml:space="preserve">Rencana Anggaran Biaya periode 10 hari, mengacu pada struktur komponen biaya Juknis BGN</t>
  </si>
  <si>
    <t xml:space="preserve">CARA PAKAI:</t>
  </si>
  <si>
    <t xml:space="preserve">1. Buka sheet 'Input Dasar', isi semua sel berwarna KUNING sesuai kondisi SPPG Anda.</t>
  </si>
  <si>
    <t xml:space="preserve">2. Buka sheet 'RAB Bahan Baku', 'RAB Operasional', dan 'RAB Fasilitas' — ganti nama komponen, satuan, jumlah, dan harga satuan (sel kuning) sesuai kebutuhan nyata dapur Anda.</t>
  </si>
  <si>
    <t xml:space="preserve">3. Sheet 'Rekap RAB' akan otomatis menjumlahkan seluruh komponen dan membandingkannya dengan standar alokasi BGN per porsi.</t>
  </si>
  <si>
    <t xml:space="preserve">4. Contoh data (baris pertama tiap tabel) adalah ILUSTRASI untuk kapasitas 3.000 porsi/hari — ganti sesuai kondisi riil sebelum diajukan.</t>
  </si>
  <si>
    <t xml:space="preserve">5. Semua sel putih berisi RUMUS otomatis — jangan diubah manual, cukup ubah sel kuning agar hasil tetap akurat.</t>
  </si>
  <si>
    <t xml:space="preserve">LEGENDA WARNA:</t>
  </si>
  <si>
    <t xml:space="preserve">Sel yang WAJIB diisi/diedit pengguna</t>
  </si>
  <si>
    <t xml:space="preserve">Sel total/rekap otomatis (rumus)</t>
  </si>
  <si>
    <t xml:space="preserve">Dasar acuan komponen biaya: klarifikasi resmi Badan Gizi Nasional (BGN) 24 Februari 2026 dan Juknis Tata Kelola Penyelenggaraan Program MBG (Keputusan Kepala BGN Nomor 401.1 Tahun 2025). Angka standar per porsi bisa berubah sesuai kebijakan terbaru — selalu cek juknis resmi terbaru di bgn.go.id sebelum mengajukan RAB.</t>
  </si>
  <si>
    <t xml:space="preserve">INPUT DASAR SPPG</t>
  </si>
  <si>
    <t xml:space="preserve">Nama SPPG / Mitra</t>
  </si>
  <si>
    <t xml:space="preserve">SPPG Ciracas 01</t>
  </si>
  <si>
    <t xml:space="preserve">Periode RAB</t>
  </si>
  <si>
    <t xml:space="preserve">Tahap 1 - 10 Hari (1-10 Januari 2026)</t>
  </si>
  <si>
    <t xml:space="preserve">Jumlah Hari Operasional (periode)</t>
  </si>
  <si>
    <t xml:space="preserve">Jumlah Porsi per Hari</t>
  </si>
  <si>
    <t xml:space="preserve">Kategori Penerima Manfaat Utama</t>
  </si>
  <si>
    <t xml:space="preserve">SD kelas 4 ke atas s.d. dewasa</t>
  </si>
  <si>
    <t xml:space="preserve">Alokasi Bahan Baku Standar BGN per Porsi (Rp)</t>
  </si>
  <si>
    <t xml:space="preserve">Alokasi Operasional Standar BGN per Porsi (Rp)</t>
  </si>
  <si>
    <t xml:space="preserve">Alokasi Fasilitas Standar BGN per Porsi (Rp)</t>
  </si>
  <si>
    <t xml:space="preserve">Total Standar BGN per Porsi (Rp)</t>
  </si>
  <si>
    <t xml:space="preserve">Total Porsi selama Periode</t>
  </si>
  <si>
    <t xml:space="preserve">Catatan: Rp10.000 berlaku untuk kategori SD kelas 4 ke atas s.d. ibu menyusui; kategori PAUD/balita umumnya Rp8.000 (Sumber: klarifikasi BGN, 24 Feb 2026). Sesuaikan C9 sesuai kategori SPPG Anda.</t>
  </si>
  <si>
    <t xml:space="preserve">RAB BAHAN BAKU (BAHAN PANGAN MENTAH)</t>
  </si>
  <si>
    <t xml:space="preserve">No</t>
  </si>
  <si>
    <t xml:space="preserve">Nama Bahan</t>
  </si>
  <si>
    <t xml:space="preserve">Satuan</t>
  </si>
  <si>
    <t xml:space="preserve">Kebutuhan per Hari</t>
  </si>
  <si>
    <t xml:space="preserve">Harga Satuan (Rp)</t>
  </si>
  <si>
    <t xml:space="preserve">Total per Hari (Rp)</t>
  </si>
  <si>
    <t xml:space="preserve">Total Periode (Rp)</t>
  </si>
  <si>
    <t xml:space="preserve">Beras</t>
  </si>
  <si>
    <t xml:space="preserve">kg</t>
  </si>
  <si>
    <t xml:space="preserve">Ayam potong</t>
  </si>
  <si>
    <t xml:space="preserve">Telur ayam</t>
  </si>
  <si>
    <t xml:space="preserve">Tempe</t>
  </si>
  <si>
    <t xml:space="preserve">Tahu</t>
  </si>
  <si>
    <t xml:space="preserve">Sayur bayam/kangkung</t>
  </si>
  <si>
    <t xml:space="preserve">Wortel/buncis</t>
  </si>
  <si>
    <t xml:space="preserve">Buah pisang/jeruk</t>
  </si>
  <si>
    <t xml:space="preserve">Minyak goreng</t>
  </si>
  <si>
    <t xml:space="preserve">liter</t>
  </si>
  <si>
    <t xml:space="preserve">Bumbu dapur &amp; rempah</t>
  </si>
  <si>
    <t xml:space="preserve">paket harian</t>
  </si>
  <si>
    <t xml:space="preserve">TOTAL BAHAN BAKU</t>
  </si>
  <si>
    <t xml:space="preserve">Biaya Bahan Baku per Porsi (Rp)</t>
  </si>
  <si>
    <t xml:space="preserve">Standar Alokasi BGN per Porsi (Rp)</t>
  </si>
  <si>
    <t xml:space="preserve">Status vs Standar BGN</t>
  </si>
  <si>
    <t xml:space="preserve">RAB BIAYA OPERASIONAL</t>
  </si>
  <si>
    <t xml:space="preserve">Komponen</t>
  </si>
  <si>
    <t xml:space="preserve">Satuan/Basis</t>
  </si>
  <si>
    <t xml:space="preserve">Volume</t>
  </si>
  <si>
    <t xml:space="preserve">Listrik dapur</t>
  </si>
  <si>
    <t xml:space="preserve">hari</t>
  </si>
  <si>
    <t xml:space="preserve">Air PDAM</t>
  </si>
  <si>
    <t xml:space="preserve">Gas LPG (tabung 12kg)</t>
  </si>
  <si>
    <t xml:space="preserve">tabung/hari</t>
  </si>
  <si>
    <t xml:space="preserve">Internet &amp; telepon</t>
  </si>
  <si>
    <t xml:space="preserve">BBM kendaraan distribusi</t>
  </si>
  <si>
    <t xml:space="preserve">Insentif relawan SPPG (juru masak, kebersihan, distribusi)</t>
  </si>
  <si>
    <t xml:space="preserve">orang/hari</t>
  </si>
  <si>
    <t xml:space="preserve">Insentif guru penanggung jawab (PIC)</t>
  </si>
  <si>
    <t xml:space="preserve">BPJS Ketenagakerjaan relawan</t>
  </si>
  <si>
    <t xml:space="preserve">Insentif kader posyandu (distribusi 3B)</t>
  </si>
  <si>
    <t xml:space="preserve">APD &amp; perlengkapan kebersihan</t>
  </si>
  <si>
    <t xml:space="preserve">TOTAL OPERASIONAL</t>
  </si>
  <si>
    <t xml:space="preserve">Biaya Operasional per Porsi (Rp)</t>
  </si>
  <si>
    <t xml:space="preserve">RAB SEWA &amp; FASILITAS</t>
  </si>
  <si>
    <t xml:space="preserve">Basis Alokasi</t>
  </si>
  <si>
    <t xml:space="preserve">Biaya Bulanan (Rp)</t>
  </si>
  <si>
    <t xml:space="preserve">Alokasi per Hari (Rp)</t>
  </si>
  <si>
    <t xml:space="preserve">Sewa dapur &amp; gudang</t>
  </si>
  <si>
    <t xml:space="preserve">Biaya bulanan / 30 hari</t>
  </si>
  <si>
    <t xml:space="preserve">Sewa kamar mes relawan</t>
  </si>
  <si>
    <t xml:space="preserve">Sewa/penyusutan peralatan masak (steamer, kompor, chiller)</t>
  </si>
  <si>
    <t xml:space="preserve">IPAL &amp; filterisasi air (alokasi penyusutan)</t>
  </si>
  <si>
    <t xml:space="preserve">Sewa kendaraan distribusi</t>
  </si>
  <si>
    <t xml:space="preserve">TOTAL FASILITAS</t>
  </si>
  <si>
    <t xml:space="preserve">Biaya Fasilitas per Porsi (Rp)</t>
  </si>
  <si>
    <t xml:space="preserve">REKAPITULASI RAB DAPUR SPPG / MBG</t>
  </si>
  <si>
    <t xml:space="preserve">Total Biaya Periode (Rp)</t>
  </si>
  <si>
    <t xml:space="preserve">Biaya per Porsi (Rp)</t>
  </si>
  <si>
    <t xml:space="preserve">Standar BGN per Porsi (Rp)</t>
  </si>
  <si>
    <t xml:space="preserve">Selisih per Porsi (Rp)</t>
  </si>
  <si>
    <t xml:space="preserve">Status</t>
  </si>
  <si>
    <t xml:space="preserve">Bahan Baku</t>
  </si>
  <si>
    <t xml:space="preserve">Operasional</t>
  </si>
  <si>
    <t xml:space="preserve">Fasilitas</t>
  </si>
  <si>
    <t xml:space="preserve">TOTAL RAB</t>
  </si>
  <si>
    <t xml:space="preserve">Total Dana yang Diajukan ke BGN untuk Periode Ini (Rp)</t>
  </si>
  <si>
    <t xml:space="preserve">Catatan: bandingkan baris 'Selisih per Porsi' — nilai negatif berarti RAB Anda masih di bawah/sama dengan standar alokasi BGN (aman), nilai positif berarti melebihi dan perlu ditinjau ulang sebelum diajukan.</t>
  </si>
</sst>
</file>

<file path=xl/styles.xml><?xml version="1.0" encoding="utf-8"?>
<styleSheet xmlns="http://schemas.openxmlformats.org/spreadsheetml/2006/main">
  <numFmts count="2">
    <numFmt numFmtId="164" formatCode="General"/>
    <numFmt numFmtId="165" formatCode="#,##0"/>
  </numFmts>
  <fonts count="12">
    <font>
      <sz val="11"/>
      <color theme="1"/>
      <name val="Calibri"/>
      <family val="2"/>
      <charset val="1"/>
    </font>
    <font>
      <sz val="10"/>
      <name val="Arial"/>
      <family val="0"/>
    </font>
    <font>
      <sz val="10"/>
      <name val="Arial"/>
      <family val="0"/>
    </font>
    <font>
      <sz val="10"/>
      <name val="Arial"/>
      <family val="0"/>
    </font>
    <font>
      <b val="true"/>
      <sz val="14"/>
      <color rgb="FF1F6F5C"/>
      <name val="Arial"/>
      <family val="0"/>
      <charset val="1"/>
    </font>
    <font>
      <i val="true"/>
      <sz val="10"/>
      <color rgb="FF555555"/>
      <name val="Arial"/>
      <family val="0"/>
      <charset val="1"/>
    </font>
    <font>
      <b val="true"/>
      <sz val="11"/>
      <name val="Arial"/>
      <family val="0"/>
      <charset val="1"/>
    </font>
    <font>
      <sz val="11"/>
      <name val="Arial"/>
      <family val="0"/>
      <charset val="1"/>
    </font>
    <font>
      <i val="true"/>
      <sz val="9"/>
      <color rgb="FF7A7A7A"/>
      <name val="Arial"/>
      <family val="0"/>
      <charset val="1"/>
    </font>
    <font>
      <b val="true"/>
      <sz val="11"/>
      <color rgb="FFFFFFFF"/>
      <name val="Arial"/>
      <family val="0"/>
      <charset val="1"/>
    </font>
    <font>
      <b val="true"/>
      <sz val="12"/>
      <name val="Arial"/>
      <family val="0"/>
      <charset val="1"/>
    </font>
    <font>
      <b val="true"/>
      <sz val="12"/>
      <color rgb="FF1F6F5C"/>
      <name val="Arial"/>
      <family val="0"/>
      <charset val="1"/>
    </font>
  </fonts>
  <fills count="5">
    <fill>
      <patternFill patternType="none"/>
    </fill>
    <fill>
      <patternFill patternType="gray125"/>
    </fill>
    <fill>
      <patternFill patternType="solid">
        <fgColor rgb="FFFFF2AC"/>
        <bgColor rgb="FFFFFFCC"/>
      </patternFill>
    </fill>
    <fill>
      <patternFill patternType="solid">
        <fgColor rgb="FFD9F2EA"/>
        <bgColor rgb="FFCCFFFF"/>
      </patternFill>
    </fill>
    <fill>
      <patternFill patternType="solid">
        <fgColor rgb="FF1F6F5C"/>
        <bgColor rgb="FF008080"/>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5" fontId="7" fillId="2" borderId="1" xfId="0" applyFont="true" applyBorder="true" applyAlignment="false" applyProtection="false">
      <alignment horizontal="general" vertical="bottom" textRotation="0" wrapText="false" indent="0" shrinkToFit="false"/>
      <protection locked="true" hidden="false"/>
    </xf>
    <xf numFmtId="165" fontId="6" fillId="3" borderId="1" xfId="0" applyFont="true" applyBorder="true" applyAlignment="false" applyProtection="false">
      <alignment horizontal="general" vertical="bottom" textRotation="0" wrapText="fals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5" fontId="0" fillId="3" borderId="1" xfId="0" applyFont="false" applyBorder="true" applyAlignment="false" applyProtection="false">
      <alignment horizontal="general" vertical="bottom" textRotation="0" wrapText="false" indent="0" shrinkToFit="false"/>
      <protection locked="true" hidden="false"/>
    </xf>
    <xf numFmtId="165" fontId="0" fillId="3"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6F5C"/>
      <rgbColor rgb="FFB0B0B0"/>
      <rgbColor rgb="FF7A7A7A"/>
      <rgbColor rgb="FF9999FF"/>
      <rgbColor rgb="FF993366"/>
      <rgbColor rgb="FFFFFFCC"/>
      <rgbColor rgb="FFD9F2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2AC"/>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95"/>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15" hidden="false" customHeight="false" outlineLevel="0" collapsed="false">
      <c r="B6" s="4" t="s">
        <v>3</v>
      </c>
    </row>
    <row r="7" customFormat="false" ht="26.85" hidden="false" customHeight="false" outlineLevel="0" collapsed="false">
      <c r="B7" s="4" t="s">
        <v>4</v>
      </c>
    </row>
    <row r="8" customFormat="false" ht="26.85" hidden="false" customHeight="false" outlineLevel="0" collapsed="false">
      <c r="B8" s="4" t="s">
        <v>5</v>
      </c>
    </row>
    <row r="9" customFormat="false" ht="26.85" hidden="false" customHeight="false" outlineLevel="0" collapsed="false">
      <c r="B9" s="4" t="s">
        <v>6</v>
      </c>
    </row>
    <row r="10" customFormat="false" ht="26.85" hidden="false" customHeight="false" outlineLevel="0" collapsed="false">
      <c r="B10" s="4" t="s">
        <v>7</v>
      </c>
    </row>
    <row r="12" customFormat="false" ht="15" hidden="false" customHeight="false" outlineLevel="0" collapsed="false">
      <c r="B12" s="3" t="s">
        <v>8</v>
      </c>
    </row>
    <row r="13" customFormat="false" ht="15" hidden="false" customHeight="false" outlineLevel="0" collapsed="false">
      <c r="B13" s="5" t="s">
        <v>9</v>
      </c>
    </row>
    <row r="14" customFormat="false" ht="15" hidden="false" customHeight="false" outlineLevel="0" collapsed="false">
      <c r="B14" s="6" t="s">
        <v>10</v>
      </c>
    </row>
    <row r="16" customFormat="false" ht="60" hidden="false" customHeight="true" outlineLevel="0" collapsed="false">
      <c r="B16" s="7" t="s">
        <v>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30"/>
  </cols>
  <sheetData>
    <row r="2" customFormat="false" ht="17.35" hidden="false" customHeight="false" outlineLevel="0" collapsed="false">
      <c r="B2" s="1" t="s">
        <v>12</v>
      </c>
    </row>
    <row r="4" customFormat="false" ht="15" hidden="false" customHeight="false" outlineLevel="0" collapsed="false">
      <c r="B4" s="8" t="s">
        <v>13</v>
      </c>
      <c r="C4" s="9" t="s">
        <v>14</v>
      </c>
    </row>
    <row r="5" customFormat="false" ht="15" hidden="false" customHeight="false" outlineLevel="0" collapsed="false">
      <c r="B5" s="8" t="s">
        <v>15</v>
      </c>
      <c r="C5" s="9" t="s">
        <v>16</v>
      </c>
    </row>
    <row r="6" customFormat="false" ht="15" hidden="false" customHeight="false" outlineLevel="0" collapsed="false">
      <c r="B6" s="8" t="s">
        <v>17</v>
      </c>
      <c r="C6" s="9" t="n">
        <v>10</v>
      </c>
    </row>
    <row r="7" customFormat="false" ht="15" hidden="false" customHeight="false" outlineLevel="0" collapsed="false">
      <c r="B7" s="8" t="s">
        <v>18</v>
      </c>
      <c r="C7" s="9" t="n">
        <v>3000</v>
      </c>
    </row>
    <row r="8" customFormat="false" ht="15" hidden="false" customHeight="false" outlineLevel="0" collapsed="false">
      <c r="B8" s="8" t="s">
        <v>19</v>
      </c>
      <c r="C8" s="9" t="s">
        <v>20</v>
      </c>
    </row>
    <row r="9" customFormat="false" ht="15" hidden="false" customHeight="false" outlineLevel="0" collapsed="false">
      <c r="B9" s="8" t="s">
        <v>21</v>
      </c>
      <c r="C9" s="10" t="n">
        <v>10000</v>
      </c>
    </row>
    <row r="10" customFormat="false" ht="15" hidden="false" customHeight="false" outlineLevel="0" collapsed="false">
      <c r="B10" s="8" t="s">
        <v>22</v>
      </c>
      <c r="C10" s="10" t="n">
        <v>3000</v>
      </c>
    </row>
    <row r="11" customFormat="false" ht="15" hidden="false" customHeight="false" outlineLevel="0" collapsed="false">
      <c r="B11" s="8" t="s">
        <v>23</v>
      </c>
      <c r="C11" s="10" t="n">
        <v>2000</v>
      </c>
    </row>
    <row r="12" customFormat="false" ht="15" hidden="false" customHeight="false" outlineLevel="0" collapsed="false">
      <c r="B12" s="8" t="s">
        <v>24</v>
      </c>
      <c r="C12" s="11" t="n">
        <f aca="false">C9+C10+C11</f>
        <v>15000</v>
      </c>
    </row>
    <row r="13" customFormat="false" ht="15" hidden="false" customHeight="false" outlineLevel="0" collapsed="false">
      <c r="B13" s="8" t="s">
        <v>25</v>
      </c>
      <c r="C13" s="11" t="n">
        <f aca="false">C6*C7</f>
        <v>30000</v>
      </c>
    </row>
    <row r="15" customFormat="false" ht="30" hidden="false" customHeight="true" outlineLevel="0" collapsed="false">
      <c r="B15" s="7" t="s">
        <v>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3" min="3" style="0" width="12"/>
    <col collapsed="false" customWidth="true" hidden="false" outlineLevel="0" max="8" min="4" style="0" width="16"/>
  </cols>
  <sheetData>
    <row r="2" customFormat="false" ht="17.35" hidden="false" customHeight="false" outlineLevel="0" collapsed="false">
      <c r="B2" s="1" t="s">
        <v>27</v>
      </c>
    </row>
    <row r="4" customFormat="false" ht="26.85" hidden="false" customHeight="false" outlineLevel="0" collapsed="false">
      <c r="B4" s="12" t="s">
        <v>28</v>
      </c>
      <c r="C4" s="12" t="s">
        <v>29</v>
      </c>
      <c r="D4" s="12" t="s">
        <v>30</v>
      </c>
      <c r="E4" s="12" t="s">
        <v>31</v>
      </c>
      <c r="F4" s="12" t="s">
        <v>32</v>
      </c>
      <c r="G4" s="12" t="s">
        <v>33</v>
      </c>
      <c r="H4" s="12" t="s">
        <v>34</v>
      </c>
    </row>
    <row r="5" customFormat="false" ht="15" hidden="false" customHeight="false" outlineLevel="0" collapsed="false">
      <c r="B5" s="13" t="n">
        <v>1</v>
      </c>
      <c r="C5" s="9" t="s">
        <v>35</v>
      </c>
      <c r="D5" s="9" t="s">
        <v>36</v>
      </c>
      <c r="E5" s="9" t="n">
        <v>300</v>
      </c>
      <c r="F5" s="9" t="n">
        <v>12000</v>
      </c>
      <c r="G5" s="14" t="n">
        <f aca="false">E5*F5</f>
        <v>3600000</v>
      </c>
      <c r="H5" s="14" t="n">
        <f aca="false">'Input Dasar'!$C$6*G5</f>
        <v>36000000</v>
      </c>
    </row>
    <row r="6" customFormat="false" ht="15" hidden="false" customHeight="false" outlineLevel="0" collapsed="false">
      <c r="B6" s="13" t="n">
        <v>2</v>
      </c>
      <c r="C6" s="9" t="s">
        <v>37</v>
      </c>
      <c r="D6" s="9" t="s">
        <v>36</v>
      </c>
      <c r="E6" s="9" t="n">
        <v>250</v>
      </c>
      <c r="F6" s="9" t="n">
        <v>32000</v>
      </c>
      <c r="G6" s="14" t="n">
        <f aca="false">E6*F6</f>
        <v>8000000</v>
      </c>
      <c r="H6" s="14" t="n">
        <f aca="false">'Input Dasar'!$C$6*G6</f>
        <v>80000000</v>
      </c>
    </row>
    <row r="7" customFormat="false" ht="15" hidden="false" customHeight="false" outlineLevel="0" collapsed="false">
      <c r="B7" s="13" t="n">
        <v>3</v>
      </c>
      <c r="C7" s="9" t="s">
        <v>38</v>
      </c>
      <c r="D7" s="9" t="s">
        <v>36</v>
      </c>
      <c r="E7" s="9" t="n">
        <v>120</v>
      </c>
      <c r="F7" s="9" t="n">
        <v>28000</v>
      </c>
      <c r="G7" s="14" t="n">
        <f aca="false">E7*F7</f>
        <v>3360000</v>
      </c>
      <c r="H7" s="14" t="n">
        <f aca="false">'Input Dasar'!$C$6*G7</f>
        <v>33600000</v>
      </c>
    </row>
    <row r="8" customFormat="false" ht="15" hidden="false" customHeight="false" outlineLevel="0" collapsed="false">
      <c r="B8" s="13" t="n">
        <v>4</v>
      </c>
      <c r="C8" s="9" t="s">
        <v>39</v>
      </c>
      <c r="D8" s="9" t="s">
        <v>36</v>
      </c>
      <c r="E8" s="9" t="n">
        <v>150</v>
      </c>
      <c r="F8" s="9" t="n">
        <v>12000</v>
      </c>
      <c r="G8" s="14" t="n">
        <f aca="false">E8*F8</f>
        <v>1800000</v>
      </c>
      <c r="H8" s="14" t="n">
        <f aca="false">'Input Dasar'!$C$6*G8</f>
        <v>18000000</v>
      </c>
    </row>
    <row r="9" customFormat="false" ht="15" hidden="false" customHeight="false" outlineLevel="0" collapsed="false">
      <c r="B9" s="13" t="n">
        <v>5</v>
      </c>
      <c r="C9" s="9" t="s">
        <v>40</v>
      </c>
      <c r="D9" s="9" t="s">
        <v>36</v>
      </c>
      <c r="E9" s="9" t="n">
        <v>100</v>
      </c>
      <c r="F9" s="9" t="n">
        <v>9000</v>
      </c>
      <c r="G9" s="14" t="n">
        <f aca="false">E9*F9</f>
        <v>900000</v>
      </c>
      <c r="H9" s="14" t="n">
        <f aca="false">'Input Dasar'!$C$6*G9</f>
        <v>9000000</v>
      </c>
    </row>
    <row r="10" customFormat="false" ht="15" hidden="false" customHeight="false" outlineLevel="0" collapsed="false">
      <c r="B10" s="13" t="n">
        <v>6</v>
      </c>
      <c r="C10" s="9" t="s">
        <v>41</v>
      </c>
      <c r="D10" s="9" t="s">
        <v>36</v>
      </c>
      <c r="E10" s="9" t="n">
        <v>180</v>
      </c>
      <c r="F10" s="9" t="n">
        <v>8000</v>
      </c>
      <c r="G10" s="14" t="n">
        <f aca="false">E10*F10</f>
        <v>1440000</v>
      </c>
      <c r="H10" s="14" t="n">
        <f aca="false">'Input Dasar'!$C$6*G10</f>
        <v>14400000</v>
      </c>
    </row>
    <row r="11" customFormat="false" ht="15" hidden="false" customHeight="false" outlineLevel="0" collapsed="false">
      <c r="B11" s="13" t="n">
        <v>7</v>
      </c>
      <c r="C11" s="9" t="s">
        <v>42</v>
      </c>
      <c r="D11" s="9" t="s">
        <v>36</v>
      </c>
      <c r="E11" s="9" t="n">
        <v>120</v>
      </c>
      <c r="F11" s="9" t="n">
        <v>10000</v>
      </c>
      <c r="G11" s="14" t="n">
        <f aca="false">E11*F11</f>
        <v>1200000</v>
      </c>
      <c r="H11" s="14" t="n">
        <f aca="false">'Input Dasar'!$C$6*G11</f>
        <v>12000000</v>
      </c>
    </row>
    <row r="12" customFormat="false" ht="15" hidden="false" customHeight="false" outlineLevel="0" collapsed="false">
      <c r="B12" s="13" t="n">
        <v>8</v>
      </c>
      <c r="C12" s="9" t="s">
        <v>43</v>
      </c>
      <c r="D12" s="9" t="s">
        <v>36</v>
      </c>
      <c r="E12" s="9" t="n">
        <v>200</v>
      </c>
      <c r="F12" s="9" t="n">
        <v>15000</v>
      </c>
      <c r="G12" s="14" t="n">
        <f aca="false">E12*F12</f>
        <v>3000000</v>
      </c>
      <c r="H12" s="14" t="n">
        <f aca="false">'Input Dasar'!$C$6*G12</f>
        <v>30000000</v>
      </c>
    </row>
    <row r="13" customFormat="false" ht="15" hidden="false" customHeight="false" outlineLevel="0" collapsed="false">
      <c r="B13" s="13" t="n">
        <v>9</v>
      </c>
      <c r="C13" s="9" t="s">
        <v>44</v>
      </c>
      <c r="D13" s="9" t="s">
        <v>45</v>
      </c>
      <c r="E13" s="9" t="n">
        <v>40</v>
      </c>
      <c r="F13" s="9" t="n">
        <v>17000</v>
      </c>
      <c r="G13" s="14" t="n">
        <f aca="false">E13*F13</f>
        <v>680000</v>
      </c>
      <c r="H13" s="14" t="n">
        <f aca="false">'Input Dasar'!$C$6*G13</f>
        <v>6800000</v>
      </c>
    </row>
    <row r="14" customFormat="false" ht="15" hidden="false" customHeight="false" outlineLevel="0" collapsed="false">
      <c r="B14" s="13" t="n">
        <v>10</v>
      </c>
      <c r="C14" s="9" t="s">
        <v>46</v>
      </c>
      <c r="D14" s="9" t="s">
        <v>47</v>
      </c>
      <c r="E14" s="9" t="n">
        <v>1</v>
      </c>
      <c r="F14" s="9" t="n">
        <v>450000</v>
      </c>
      <c r="G14" s="14" t="n">
        <f aca="false">E14*F14</f>
        <v>450000</v>
      </c>
      <c r="H14" s="14" t="n">
        <f aca="false">'Input Dasar'!$C$6*G14</f>
        <v>4500000</v>
      </c>
    </row>
    <row r="15" customFormat="false" ht="15" hidden="false" customHeight="false" outlineLevel="0" collapsed="false">
      <c r="B15" s="15"/>
      <c r="C15" s="16" t="s">
        <v>48</v>
      </c>
      <c r="D15" s="15"/>
      <c r="E15" s="15"/>
      <c r="F15" s="15"/>
      <c r="G15" s="17" t="n">
        <f aca="false">SUM(G5:G14)</f>
        <v>24430000</v>
      </c>
      <c r="H15" s="17" t="n">
        <f aca="false">SUM(H5:H14)</f>
        <v>244300000</v>
      </c>
    </row>
    <row r="17" customFormat="false" ht="15" hidden="false" customHeight="false" outlineLevel="0" collapsed="false">
      <c r="C17" s="8" t="s">
        <v>49</v>
      </c>
      <c r="H17" s="18" t="n">
        <f aca="false">H15/'Input Dasar'!$C$13</f>
        <v>8143.33333333333</v>
      </c>
    </row>
    <row r="18" customFormat="false" ht="15" hidden="false" customHeight="false" outlineLevel="0" collapsed="false">
      <c r="C18" s="8" t="s">
        <v>50</v>
      </c>
      <c r="H18" s="19" t="n">
        <f aca="false">'Input Dasar'!$C$9</f>
        <v>10000</v>
      </c>
    </row>
    <row r="19" customFormat="false" ht="15" hidden="false" customHeight="false" outlineLevel="0" collapsed="false">
      <c r="C19" s="8" t="s">
        <v>51</v>
      </c>
      <c r="H19" s="3" t="str">
        <f aca="false">IF(H17&lt;=H18,"Dalam Batas Standar","MELEBIHI Standar - perlu efisiensi")</f>
        <v>Dalam Batas Standar</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8"/>
    <col collapsed="false" customWidth="true" hidden="false" outlineLevel="0" max="3" min="3" style="0" width="14"/>
    <col collapsed="false" customWidth="true" hidden="false" outlineLevel="0" max="4" min="4" style="0" width="12"/>
    <col collapsed="false" customWidth="true" hidden="false" outlineLevel="0" max="8" min="5" style="0" width="16"/>
  </cols>
  <sheetData>
    <row r="2" customFormat="false" ht="17.35" hidden="false" customHeight="false" outlineLevel="0" collapsed="false">
      <c r="B2" s="1" t="s">
        <v>52</v>
      </c>
    </row>
    <row r="4" customFormat="false" ht="26.85" hidden="false" customHeight="false" outlineLevel="0" collapsed="false">
      <c r="B4" s="12" t="s">
        <v>28</v>
      </c>
      <c r="C4" s="12" t="s">
        <v>53</v>
      </c>
      <c r="D4" s="12" t="s">
        <v>54</v>
      </c>
      <c r="E4" s="12" t="s">
        <v>55</v>
      </c>
      <c r="F4" s="12" t="s">
        <v>32</v>
      </c>
      <c r="G4" s="12" t="s">
        <v>33</v>
      </c>
      <c r="H4" s="12" t="s">
        <v>34</v>
      </c>
    </row>
    <row r="5" customFormat="false" ht="15" hidden="false" customHeight="false" outlineLevel="0" collapsed="false">
      <c r="B5" s="13" t="n">
        <v>1</v>
      </c>
      <c r="C5" s="9" t="s">
        <v>56</v>
      </c>
      <c r="D5" s="9" t="s">
        <v>57</v>
      </c>
      <c r="E5" s="9" t="n">
        <v>1</v>
      </c>
      <c r="F5" s="9" t="n">
        <v>350000</v>
      </c>
      <c r="G5" s="14" t="n">
        <f aca="false">E5*F5</f>
        <v>350000</v>
      </c>
      <c r="H5" s="14" t="n">
        <f aca="false">'Input Dasar'!$C$6*G5</f>
        <v>3500000</v>
      </c>
    </row>
    <row r="6" customFormat="false" ht="15" hidden="false" customHeight="false" outlineLevel="0" collapsed="false">
      <c r="B6" s="13" t="n">
        <v>2</v>
      </c>
      <c r="C6" s="9" t="s">
        <v>58</v>
      </c>
      <c r="D6" s="9" t="s">
        <v>57</v>
      </c>
      <c r="E6" s="9" t="n">
        <v>1</v>
      </c>
      <c r="F6" s="9" t="n">
        <v>120000</v>
      </c>
      <c r="G6" s="14" t="n">
        <f aca="false">E6*F6</f>
        <v>120000</v>
      </c>
      <c r="H6" s="14" t="n">
        <f aca="false">'Input Dasar'!$C$6*G6</f>
        <v>1200000</v>
      </c>
    </row>
    <row r="7" customFormat="false" ht="15" hidden="false" customHeight="false" outlineLevel="0" collapsed="false">
      <c r="B7" s="13" t="n">
        <v>3</v>
      </c>
      <c r="C7" s="9" t="s">
        <v>59</v>
      </c>
      <c r="D7" s="9" t="s">
        <v>60</v>
      </c>
      <c r="E7" s="9" t="n">
        <v>4</v>
      </c>
      <c r="F7" s="9" t="n">
        <v>210000</v>
      </c>
      <c r="G7" s="14" t="n">
        <f aca="false">E7*F7</f>
        <v>840000</v>
      </c>
      <c r="H7" s="14" t="n">
        <f aca="false">'Input Dasar'!$C$6*G7</f>
        <v>8400000</v>
      </c>
    </row>
    <row r="8" customFormat="false" ht="15" hidden="false" customHeight="false" outlineLevel="0" collapsed="false">
      <c r="B8" s="13" t="n">
        <v>4</v>
      </c>
      <c r="C8" s="9" t="s">
        <v>61</v>
      </c>
      <c r="D8" s="9" t="s">
        <v>57</v>
      </c>
      <c r="E8" s="9" t="n">
        <v>1</v>
      </c>
      <c r="F8" s="9" t="n">
        <v>50000</v>
      </c>
      <c r="G8" s="14" t="n">
        <f aca="false">E8*F8</f>
        <v>50000</v>
      </c>
      <c r="H8" s="14" t="n">
        <f aca="false">'Input Dasar'!$C$6*G8</f>
        <v>500000</v>
      </c>
    </row>
    <row r="9" customFormat="false" ht="15" hidden="false" customHeight="false" outlineLevel="0" collapsed="false">
      <c r="B9" s="13" t="n">
        <v>5</v>
      </c>
      <c r="C9" s="9" t="s">
        <v>62</v>
      </c>
      <c r="D9" s="9" t="s">
        <v>57</v>
      </c>
      <c r="E9" s="9" t="n">
        <v>3</v>
      </c>
      <c r="F9" s="9" t="n">
        <v>100000</v>
      </c>
      <c r="G9" s="14" t="n">
        <f aca="false">E9*F9</f>
        <v>300000</v>
      </c>
      <c r="H9" s="14" t="n">
        <f aca="false">'Input Dasar'!$C$6*G9</f>
        <v>3000000</v>
      </c>
    </row>
    <row r="10" customFormat="false" ht="15" hidden="false" customHeight="false" outlineLevel="0" collapsed="false">
      <c r="B10" s="13" t="n">
        <v>6</v>
      </c>
      <c r="C10" s="9" t="s">
        <v>63</v>
      </c>
      <c r="D10" s="9" t="s">
        <v>64</v>
      </c>
      <c r="E10" s="9" t="n">
        <v>50</v>
      </c>
      <c r="F10" s="9" t="n">
        <v>100000</v>
      </c>
      <c r="G10" s="14" t="n">
        <f aca="false">E10*F10</f>
        <v>5000000</v>
      </c>
      <c r="H10" s="14" t="n">
        <f aca="false">'Input Dasar'!$C$6*G10</f>
        <v>50000000</v>
      </c>
    </row>
    <row r="11" customFormat="false" ht="15" hidden="false" customHeight="false" outlineLevel="0" collapsed="false">
      <c r="B11" s="13" t="n">
        <v>7</v>
      </c>
      <c r="C11" s="9" t="s">
        <v>65</v>
      </c>
      <c r="D11" s="9" t="s">
        <v>64</v>
      </c>
      <c r="E11" s="9" t="n">
        <v>2</v>
      </c>
      <c r="F11" s="9" t="n">
        <v>75000</v>
      </c>
      <c r="G11" s="14" t="n">
        <f aca="false">E11*F11</f>
        <v>150000</v>
      </c>
      <c r="H11" s="14" t="n">
        <f aca="false">'Input Dasar'!$C$6*G11</f>
        <v>1500000</v>
      </c>
    </row>
    <row r="12" customFormat="false" ht="15" hidden="false" customHeight="false" outlineLevel="0" collapsed="false">
      <c r="B12" s="13" t="n">
        <v>8</v>
      </c>
      <c r="C12" s="9" t="s">
        <v>66</v>
      </c>
      <c r="D12" s="9" t="s">
        <v>64</v>
      </c>
      <c r="E12" s="9" t="n">
        <v>50</v>
      </c>
      <c r="F12" s="9" t="n">
        <v>3000</v>
      </c>
      <c r="G12" s="14" t="n">
        <f aca="false">E12*F12</f>
        <v>150000</v>
      </c>
      <c r="H12" s="14" t="n">
        <f aca="false">'Input Dasar'!$C$6*G12</f>
        <v>1500000</v>
      </c>
    </row>
    <row r="13" customFormat="false" ht="15" hidden="false" customHeight="false" outlineLevel="0" collapsed="false">
      <c r="B13" s="13" t="n">
        <v>9</v>
      </c>
      <c r="C13" s="9" t="s">
        <v>67</v>
      </c>
      <c r="D13" s="9" t="s">
        <v>64</v>
      </c>
      <c r="E13" s="9" t="n">
        <v>5</v>
      </c>
      <c r="F13" s="9" t="n">
        <v>60000</v>
      </c>
      <c r="G13" s="14" t="n">
        <f aca="false">E13*F13</f>
        <v>300000</v>
      </c>
      <c r="H13" s="14" t="n">
        <f aca="false">'Input Dasar'!$C$6*G13</f>
        <v>3000000</v>
      </c>
    </row>
    <row r="14" customFormat="false" ht="15" hidden="false" customHeight="false" outlineLevel="0" collapsed="false">
      <c r="B14" s="13" t="n">
        <v>10</v>
      </c>
      <c r="C14" s="9" t="s">
        <v>68</v>
      </c>
      <c r="D14" s="9" t="s">
        <v>47</v>
      </c>
      <c r="E14" s="9" t="n">
        <v>1</v>
      </c>
      <c r="F14" s="9" t="n">
        <v>150000</v>
      </c>
      <c r="G14" s="14" t="n">
        <f aca="false">E14*F14</f>
        <v>150000</v>
      </c>
      <c r="H14" s="14" t="n">
        <f aca="false">'Input Dasar'!$C$6*G14</f>
        <v>1500000</v>
      </c>
    </row>
    <row r="15" customFormat="false" ht="15" hidden="false" customHeight="false" outlineLevel="0" collapsed="false">
      <c r="B15" s="15"/>
      <c r="C15" s="16" t="s">
        <v>69</v>
      </c>
      <c r="D15" s="15"/>
      <c r="E15" s="15"/>
      <c r="F15" s="15"/>
      <c r="G15" s="17" t="n">
        <f aca="false">SUM(G5:G14)</f>
        <v>7410000</v>
      </c>
      <c r="H15" s="17" t="n">
        <f aca="false">SUM(H5:H14)</f>
        <v>74100000</v>
      </c>
    </row>
    <row r="17" customFormat="false" ht="15" hidden="false" customHeight="false" outlineLevel="0" collapsed="false">
      <c r="C17" s="8" t="s">
        <v>70</v>
      </c>
      <c r="H17" s="18" t="n">
        <f aca="false">H15/'Input Dasar'!$C$13</f>
        <v>2470</v>
      </c>
    </row>
    <row r="18" customFormat="false" ht="15" hidden="false" customHeight="false" outlineLevel="0" collapsed="false">
      <c r="C18" s="8" t="s">
        <v>50</v>
      </c>
      <c r="H18" s="19" t="n">
        <f aca="false">'Input Dasar'!$C$10</f>
        <v>3000</v>
      </c>
    </row>
    <row r="19" customFormat="false" ht="15" hidden="false" customHeight="false" outlineLevel="0" collapsed="false">
      <c r="C19" s="8" t="s">
        <v>51</v>
      </c>
      <c r="H19" s="3" t="str">
        <f aca="false">IF(H17&lt;=H18,"Dalam Batas Standar","MELEBIHI Standar - perlu efisiensi")</f>
        <v>Dalam Batas Standar</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26"/>
    <col collapsed="false" customWidth="true" hidden="false" outlineLevel="0" max="6" min="4" style="0" width="16"/>
  </cols>
  <sheetData>
    <row r="2" customFormat="false" ht="17.35" hidden="false" customHeight="false" outlineLevel="0" collapsed="false">
      <c r="B2" s="1" t="s">
        <v>71</v>
      </c>
    </row>
    <row r="4" customFormat="false" ht="39.55" hidden="false" customHeight="false" outlineLevel="0" collapsed="false">
      <c r="B4" s="12" t="s">
        <v>28</v>
      </c>
      <c r="C4" s="12" t="s">
        <v>53</v>
      </c>
      <c r="D4" s="12" t="s">
        <v>72</v>
      </c>
      <c r="E4" s="12" t="s">
        <v>73</v>
      </c>
      <c r="F4" s="12" t="s">
        <v>74</v>
      </c>
      <c r="G4" s="12" t="s">
        <v>34</v>
      </c>
    </row>
    <row r="5" customFormat="false" ht="15" hidden="false" customHeight="false" outlineLevel="0" collapsed="false">
      <c r="B5" s="13" t="n">
        <v>1</v>
      </c>
      <c r="C5" s="9" t="s">
        <v>75</v>
      </c>
      <c r="D5" s="9" t="s">
        <v>76</v>
      </c>
      <c r="E5" s="10" t="n">
        <v>22500000</v>
      </c>
      <c r="F5" s="14" t="n">
        <f aca="false">E5/30</f>
        <v>750000</v>
      </c>
      <c r="G5" s="14" t="n">
        <f aca="false">'Input Dasar'!$C$6*F5</f>
        <v>7500000</v>
      </c>
    </row>
    <row r="6" customFormat="false" ht="15" hidden="false" customHeight="false" outlineLevel="0" collapsed="false">
      <c r="B6" s="13" t="n">
        <v>2</v>
      </c>
      <c r="C6" s="9" t="s">
        <v>77</v>
      </c>
      <c r="D6" s="9" t="s">
        <v>76</v>
      </c>
      <c r="E6" s="10" t="n">
        <v>4500000</v>
      </c>
      <c r="F6" s="14" t="n">
        <f aca="false">E6/30</f>
        <v>150000</v>
      </c>
      <c r="G6" s="14" t="n">
        <f aca="false">'Input Dasar'!$C$6*F6</f>
        <v>1500000</v>
      </c>
    </row>
    <row r="7" customFormat="false" ht="15" hidden="false" customHeight="false" outlineLevel="0" collapsed="false">
      <c r="B7" s="13" t="n">
        <v>3</v>
      </c>
      <c r="C7" s="9" t="s">
        <v>78</v>
      </c>
      <c r="D7" s="9" t="s">
        <v>76</v>
      </c>
      <c r="E7" s="10" t="n">
        <v>15000000</v>
      </c>
      <c r="F7" s="14" t="n">
        <f aca="false">E7/30</f>
        <v>500000</v>
      </c>
      <c r="G7" s="14" t="n">
        <f aca="false">'Input Dasar'!$C$6*F7</f>
        <v>5000000</v>
      </c>
    </row>
    <row r="8" customFormat="false" ht="15" hidden="false" customHeight="false" outlineLevel="0" collapsed="false">
      <c r="B8" s="13" t="n">
        <v>4</v>
      </c>
      <c r="C8" s="9" t="s">
        <v>79</v>
      </c>
      <c r="D8" s="9" t="s">
        <v>76</v>
      </c>
      <c r="E8" s="10" t="n">
        <v>3000000</v>
      </c>
      <c r="F8" s="14" t="n">
        <f aca="false">E8/30</f>
        <v>100000</v>
      </c>
      <c r="G8" s="14" t="n">
        <f aca="false">'Input Dasar'!$C$6*F8</f>
        <v>1000000</v>
      </c>
    </row>
    <row r="9" customFormat="false" ht="15" hidden="false" customHeight="false" outlineLevel="0" collapsed="false">
      <c r="B9" s="13" t="n">
        <v>5</v>
      </c>
      <c r="C9" s="9" t="s">
        <v>80</v>
      </c>
      <c r="D9" s="9" t="s">
        <v>76</v>
      </c>
      <c r="E9" s="10" t="n">
        <v>9000000</v>
      </c>
      <c r="F9" s="14" t="n">
        <f aca="false">E9/30</f>
        <v>300000</v>
      </c>
      <c r="G9" s="14" t="n">
        <f aca="false">'Input Dasar'!$C$6*F9</f>
        <v>3000000</v>
      </c>
    </row>
    <row r="10" customFormat="false" ht="15" hidden="false" customHeight="false" outlineLevel="0" collapsed="false">
      <c r="B10" s="15"/>
      <c r="C10" s="16" t="s">
        <v>81</v>
      </c>
      <c r="D10" s="15"/>
      <c r="E10" s="15"/>
      <c r="F10" s="17" t="n">
        <f aca="false">SUM(F5:F9)</f>
        <v>1800000</v>
      </c>
      <c r="G10" s="17" t="n">
        <f aca="false">SUM(G5:G9)</f>
        <v>18000000</v>
      </c>
    </row>
    <row r="12" customFormat="false" ht="15" hidden="false" customHeight="false" outlineLevel="0" collapsed="false">
      <c r="C12" s="8" t="s">
        <v>82</v>
      </c>
      <c r="G12" s="18" t="n">
        <f aca="false">G10/'Input Dasar'!$C$13</f>
        <v>600</v>
      </c>
    </row>
    <row r="13" customFormat="false" ht="15" hidden="false" customHeight="false" outlineLevel="0" collapsed="false">
      <c r="C13" s="8" t="s">
        <v>50</v>
      </c>
      <c r="G13" s="19" t="n">
        <f aca="false">'Input Dasar'!$C$11</f>
        <v>2000</v>
      </c>
    </row>
    <row r="14" customFormat="false" ht="15" hidden="false" customHeight="false" outlineLevel="0" collapsed="false">
      <c r="C14" s="8" t="s">
        <v>51</v>
      </c>
      <c r="G14" s="3" t="str">
        <f aca="false">IF(G12&lt;=G13,"Dalam Batas Standar","MELEBIHI Standar - perlu efisiensi")</f>
        <v>Dalam Batas Standar</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22"/>
    <col collapsed="false" customWidth="true" hidden="false" outlineLevel="0" max="4" min="4" style="0" width="20"/>
    <col collapsed="false" customWidth="true" hidden="false" outlineLevel="0" max="5" min="5" style="0" width="22"/>
    <col collapsed="false" customWidth="true" hidden="false" outlineLevel="0" max="7" min="6" style="0" width="20"/>
  </cols>
  <sheetData>
    <row r="2" customFormat="false" ht="17.35" hidden="false" customHeight="false" outlineLevel="0" collapsed="false">
      <c r="B2" s="1" t="s">
        <v>83</v>
      </c>
    </row>
    <row r="3" customFormat="false" ht="15" hidden="false" customHeight="false" outlineLevel="0" collapsed="false">
      <c r="B3" s="2" t="str">
        <f aca="false">CONCATENATE("SPPG: ",'Input Dasar'!C4,"   |   Periode: ",'Input Dasar'!C5)</f>
        <v>SPPG: SPPG Ciracas 01   |   Periode: Tahap 1 - 10 Hari (1-10 Januari 2026)</v>
      </c>
    </row>
    <row r="5" customFormat="false" ht="26.85" hidden="false" customHeight="false" outlineLevel="0" collapsed="false">
      <c r="B5" s="12" t="s">
        <v>53</v>
      </c>
      <c r="C5" s="12" t="s">
        <v>84</v>
      </c>
      <c r="D5" s="12" t="s">
        <v>85</v>
      </c>
      <c r="E5" s="12" t="s">
        <v>86</v>
      </c>
      <c r="F5" s="12" t="s">
        <v>87</v>
      </c>
      <c r="G5" s="12" t="s">
        <v>88</v>
      </c>
    </row>
    <row r="6" customFormat="false" ht="15" hidden="false" customHeight="false" outlineLevel="0" collapsed="false">
      <c r="B6" s="13" t="s">
        <v>89</v>
      </c>
      <c r="C6" s="14" t="n">
        <f aca="false">'RAB Bahan Baku'!H15</f>
        <v>244300000</v>
      </c>
      <c r="D6" s="14" t="n">
        <f aca="false">'RAB Bahan Baku'!H17</f>
        <v>8143.33333333333</v>
      </c>
      <c r="E6" s="14" t="n">
        <f aca="false">'RAB Bahan Baku'!H18</f>
        <v>10000</v>
      </c>
      <c r="F6" s="14" t="n">
        <f aca="false">D6-E6</f>
        <v>-1856.66666666667</v>
      </c>
      <c r="G6" s="13" t="str">
        <f aca="false">IF(F6&lt;=0,"Efisien","Melebihi Standar")</f>
        <v>Efisien</v>
      </c>
    </row>
    <row r="7" customFormat="false" ht="15" hidden="false" customHeight="false" outlineLevel="0" collapsed="false">
      <c r="B7" s="13" t="s">
        <v>90</v>
      </c>
      <c r="C7" s="14" t="n">
        <f aca="false">'RAB Operasional'!H15</f>
        <v>74100000</v>
      </c>
      <c r="D7" s="14" t="n">
        <f aca="false">'RAB Operasional'!H17</f>
        <v>2470</v>
      </c>
      <c r="E7" s="14" t="n">
        <f aca="false">'RAB Operasional'!H18</f>
        <v>3000</v>
      </c>
      <c r="F7" s="14" t="n">
        <f aca="false">D7-E7</f>
        <v>-530</v>
      </c>
      <c r="G7" s="13" t="str">
        <f aca="false">IF(F7&lt;=0,"Efisien","Melebihi Standar")</f>
        <v>Efisien</v>
      </c>
    </row>
    <row r="8" customFormat="false" ht="15" hidden="false" customHeight="false" outlineLevel="0" collapsed="false">
      <c r="B8" s="13" t="s">
        <v>91</v>
      </c>
      <c r="C8" s="14" t="n">
        <f aca="false">'RAB Fasilitas'!G10</f>
        <v>18000000</v>
      </c>
      <c r="D8" s="14" t="n">
        <f aca="false">'RAB Fasilitas'!G12</f>
        <v>600</v>
      </c>
      <c r="E8" s="14" t="n">
        <f aca="false">'RAB Fasilitas'!G13</f>
        <v>2000</v>
      </c>
      <c r="F8" s="14" t="n">
        <f aca="false">D8-E8</f>
        <v>-1400</v>
      </c>
      <c r="G8" s="13" t="str">
        <f aca="false">IF(F8&lt;=0,"Efisien","Melebihi Standar")</f>
        <v>Efisien</v>
      </c>
    </row>
    <row r="9" customFormat="false" ht="15" hidden="false" customHeight="false" outlineLevel="0" collapsed="false">
      <c r="B9" s="16" t="s">
        <v>92</v>
      </c>
      <c r="C9" s="11" t="n">
        <f aca="false">SUM(C6:C8)</f>
        <v>336400000</v>
      </c>
      <c r="D9" s="11" t="n">
        <f aca="false">SUM(D6:D8)</f>
        <v>11213.3333333333</v>
      </c>
      <c r="E9" s="11" t="n">
        <f aca="false">SUM(E6:E8)</f>
        <v>15000</v>
      </c>
      <c r="F9" s="11" t="n">
        <f aca="false">D9-E9</f>
        <v>-3786.66666666667</v>
      </c>
      <c r="G9" s="16" t="str">
        <f aca="false">IF(F9&lt;=0,"Efisien","Melebihi Standar")</f>
        <v>Efisien</v>
      </c>
    </row>
    <row r="11" customFormat="false" ht="15" hidden="false" customHeight="false" outlineLevel="0" collapsed="false">
      <c r="B11" s="20" t="s">
        <v>93</v>
      </c>
      <c r="C11" s="21" t="n">
        <f aca="false">C9</f>
        <v>336400000</v>
      </c>
    </row>
    <row r="13" customFormat="false" ht="39.75" hidden="false" customHeight="true" outlineLevel="0" collapsed="false">
      <c r="B13" s="7" t="s">
        <v>94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2026-09-15T00:36:09Z</dcterms:created>
  <dc:creator>openpyxl</dc:creator>
  <dc:description/>
  <dc:language>en-US</dc:language>
  <cp:lastModifiedBy/>
  <dcterms:modified xsi:type="dcterms:W3CDTF">2026-09-15T00:36:09Z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